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Watchestont\Desktop\COVID 19\mix spec 2020\JAN FEB 2022 TESTING EDSMSPX\"/>
    </mc:Choice>
  </mc:AlternateContent>
  <xr:revisionPtr revIDLastSave="0" documentId="8_{2A1A6F13-8009-4609-ABFF-B1B62B964F58}" xr6:coauthVersionLast="47" xr6:coauthVersionMax="47" xr10:uidLastSave="{00000000-0000-0000-0000-000000000000}"/>
  <bookViews>
    <workbookView xWindow="-120" yWindow="-120" windowWidth="20730" windowHeight="11160" tabRatio="795" activeTab="4" xr2:uid="{00000000-000D-0000-FFFF-FFFF00000000}"/>
  </bookViews>
  <sheets>
    <sheet name="GRS Entry Form" sheetId="1" r:id="rId1"/>
    <sheet name="GRS csv file upload tab" sheetId="5" r:id="rId2"/>
    <sheet name="Csv Upload EASY Instructions" sheetId="6" r:id="rId3"/>
    <sheet name="Current Submission" sheetId="7" r:id="rId4"/>
    <sheet name="Compared" sheetId="8" r:id="rId5"/>
    <sheet name="Sheet1" sheetId="9" r:id="rId6"/>
  </sheets>
  <definedNames>
    <definedName name="_xlnm.Print_Area" localSheetId="2">'Csv Upload EASY Instructions'!$A$1:$K$241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 l="1"/>
  <c r="H19" i="1"/>
  <c r="H18" i="1"/>
  <c r="F17" i="1"/>
  <c r="F18" i="1"/>
  <c r="F20" i="1"/>
  <c r="H17" i="1"/>
  <c r="H16" i="1"/>
  <c r="H15" i="1"/>
  <c r="K15" i="1" s="1"/>
  <c r="H14" i="1"/>
  <c r="K14" i="1" s="1"/>
  <c r="H13" i="1"/>
  <c r="K13" i="1" s="1"/>
  <c r="H12" i="1"/>
  <c r="F12" i="1"/>
  <c r="F13" i="1"/>
  <c r="F14" i="1"/>
  <c r="F15" i="1"/>
  <c r="F16" i="1"/>
  <c r="F11" i="1"/>
  <c r="H11" i="1"/>
  <c r="D31" i="1" s="1"/>
  <c r="K17" i="1" l="1"/>
  <c r="O15" i="1" l="1"/>
  <c r="J31" i="1" l="1"/>
  <c r="I4" i="5" l="1"/>
  <c r="I5" i="5"/>
  <c r="I6" i="5"/>
  <c r="I7" i="5"/>
  <c r="I8" i="5"/>
  <c r="I9" i="5"/>
  <c r="I10" i="5"/>
  <c r="I11" i="5"/>
  <c r="I3" i="5"/>
  <c r="H2" i="5" l="1"/>
  <c r="I2" i="5"/>
  <c r="C12" i="5" l="1"/>
  <c r="F2" i="5"/>
  <c r="A2" i="5"/>
  <c r="A3" i="5"/>
  <c r="A11" i="5"/>
  <c r="A10" i="5"/>
  <c r="A8" i="5"/>
  <c r="A9" i="5"/>
  <c r="A7" i="5"/>
  <c r="A6" i="5"/>
  <c r="A5" i="5"/>
  <c r="A4" i="5"/>
  <c r="J2" i="5"/>
  <c r="J32" i="1"/>
  <c r="J33" i="1"/>
  <c r="J34" i="1"/>
  <c r="J35" i="1"/>
  <c r="F21" i="1"/>
  <c r="D36" i="1"/>
  <c r="H21" i="1" l="1"/>
  <c r="K21" i="1" s="1"/>
  <c r="O21" i="1" s="1"/>
  <c r="K16" i="1"/>
  <c r="O16" i="1" s="1"/>
  <c r="H4" i="5"/>
  <c r="B4" i="5" s="1"/>
  <c r="H8" i="5"/>
  <c r="C8" i="5" s="1"/>
  <c r="O14" i="1"/>
  <c r="H6" i="5"/>
  <c r="E6" i="5" s="1"/>
  <c r="K12" i="1"/>
  <c r="O12" i="1" s="1"/>
  <c r="K3" i="5" s="1"/>
  <c r="O17" i="1"/>
  <c r="H5" i="5"/>
  <c r="H7" i="5"/>
  <c r="C7" i="5" s="1"/>
  <c r="O13" i="1"/>
  <c r="K4" i="5" s="1"/>
  <c r="H3" i="5"/>
  <c r="E3" i="5" s="1"/>
  <c r="C25" i="1"/>
  <c r="J36" i="1"/>
  <c r="J37" i="1" s="1"/>
  <c r="J11" i="1" s="1"/>
  <c r="E4" i="5" l="1"/>
  <c r="D8" i="5"/>
  <c r="B8" i="5"/>
  <c r="K5" i="5"/>
  <c r="C4" i="5"/>
  <c r="D4" i="5"/>
  <c r="K7" i="5"/>
  <c r="K8" i="5"/>
  <c r="E8" i="5"/>
  <c r="K6" i="5"/>
  <c r="B6" i="5"/>
  <c r="D6" i="5"/>
  <c r="D7" i="5"/>
  <c r="C6" i="5"/>
  <c r="K11" i="1"/>
  <c r="E5" i="5"/>
  <c r="B5" i="5"/>
  <c r="C5" i="5"/>
  <c r="D5" i="5"/>
  <c r="E7" i="5"/>
  <c r="B7" i="5"/>
  <c r="D3" i="5"/>
  <c r="B3" i="5"/>
  <c r="C3" i="5"/>
  <c r="B2" i="5"/>
  <c r="G2" i="5"/>
  <c r="E2" i="5"/>
  <c r="D2" i="5"/>
  <c r="C2" i="5"/>
  <c r="O11" i="1" l="1"/>
  <c r="K2" i="5" s="1"/>
  <c r="H11" i="5"/>
  <c r="C11" i="5" s="1"/>
  <c r="K20" i="1"/>
  <c r="O20" i="1" s="1"/>
  <c r="K11" i="5" s="1"/>
  <c r="D11" i="5" l="1"/>
  <c r="E11" i="5"/>
  <c r="B11" i="5"/>
  <c r="H9" i="5"/>
  <c r="E9" i="5" s="1"/>
  <c r="K18" i="1"/>
  <c r="O18" i="1" s="1"/>
  <c r="C9" i="5" l="1"/>
  <c r="B9" i="5"/>
  <c r="K9" i="5"/>
  <c r="D9" i="5"/>
  <c r="H10" i="5"/>
  <c r="C10" i="5" s="1"/>
  <c r="F19" i="1"/>
  <c r="K19" i="1"/>
  <c r="O19" i="1" s="1"/>
  <c r="O22" i="1" l="1"/>
  <c r="K10" i="5"/>
  <c r="E10" i="5"/>
  <c r="D10" i="5"/>
  <c r="K22" i="1"/>
  <c r="B10" i="5"/>
  <c r="H25" i="1" l="1"/>
  <c r="O24" i="1" s="1"/>
  <c r="L2" i="5" s="1"/>
  <c r="O26" i="1" l="1"/>
  <c r="M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Don King</author>
    <author>administrator_cg</author>
    <author>Barb Steele</author>
    <author>uhrynk</author>
  </authors>
  <commentList>
    <comment ref="A4" authorId="0" shapeId="0" xr:uid="{00000000-0006-0000-0000-000001000000}">
      <text>
        <r>
          <rPr>
            <sz val="8"/>
            <color indexed="81"/>
            <rFont val="Tahoma"/>
            <family val="2"/>
          </rPr>
          <t>COLUMN A IN RESULTING CSV FILE:
All alpha values must be capital. Eg. IG, IGC.
Note that the Royalty Entity ID includes the number zero, not the letter "o".  Eg. IG01234.
Royalty Entity Id must be 7 characters in length including the 'IG' or 'IO'</t>
        </r>
      </text>
    </comment>
    <comment ref="C4" authorId="0" shapeId="0" xr:uid="{00000000-0006-0000-0000-000002000000}">
      <text>
        <r>
          <rPr>
            <sz val="8"/>
            <color indexed="81"/>
            <rFont val="Tahoma"/>
            <family val="2"/>
          </rPr>
          <t xml:space="preserve">COLUMN E IN RESULTING CSV FILE:
Production Entity is required in DLS Format. Eg.
For a well:  
</t>
        </r>
        <r>
          <rPr>
            <b/>
            <sz val="8"/>
            <color indexed="81"/>
            <rFont val="Tahoma"/>
            <family val="2"/>
          </rPr>
          <t xml:space="preserve">AB WI 123456789123W400 </t>
        </r>
        <r>
          <rPr>
            <sz val="8"/>
            <color indexed="81"/>
            <rFont val="Tahoma"/>
            <family val="2"/>
          </rPr>
          <t xml:space="preserve">
(substitute SK for AB if a Saskatchewan well)
For a unit:
</t>
        </r>
        <r>
          <rPr>
            <b/>
            <sz val="8"/>
            <color indexed="81"/>
            <rFont val="Tahoma"/>
            <family val="2"/>
          </rPr>
          <t>AB UN 0012345</t>
        </r>
        <r>
          <rPr>
            <sz val="8"/>
            <color indexed="81"/>
            <rFont val="Tahoma"/>
            <family val="2"/>
          </rPr>
          <t xml:space="preserve">
(substitute SK for AB if a Saskatchewan unit)</t>
        </r>
      </text>
    </comment>
    <comment ref="E5" authorId="1" shapeId="0" xr:uid="{00000000-0006-0000-0000-000003000000}">
      <text>
        <r>
          <rPr>
            <b/>
            <sz val="9"/>
            <color indexed="81"/>
            <rFont val="Tahoma"/>
            <family val="2"/>
          </rPr>
          <t>The Monthly Production Hours MUST be reported</t>
        </r>
        <r>
          <rPr>
            <sz val="9"/>
            <color indexed="81"/>
            <rFont val="Tahoma"/>
            <family val="2"/>
          </rPr>
          <t xml:space="preserve">
</t>
        </r>
      </text>
    </comment>
    <comment ref="H5" authorId="1" shapeId="0" xr:uid="{00000000-0006-0000-0000-000004000000}">
      <text>
        <r>
          <rPr>
            <b/>
            <sz val="9"/>
            <color indexed="81"/>
            <rFont val="Tahoma"/>
            <family val="2"/>
          </rPr>
          <t>For Confidential Wells mark "Y" for all other mark "N"</t>
        </r>
        <r>
          <rPr>
            <sz val="9"/>
            <color indexed="81"/>
            <rFont val="Tahoma"/>
            <family val="2"/>
          </rPr>
          <t xml:space="preserve">
</t>
        </r>
      </text>
    </comment>
    <comment ref="A7" authorId="2" shapeId="0" xr:uid="{00000000-0006-0000-0000-000005000000}">
      <text>
        <r>
          <rPr>
            <b/>
            <sz val="9"/>
            <color indexed="81"/>
            <rFont val="Tahoma"/>
            <family val="2"/>
          </rPr>
          <t>COLUMN B IN RESULTING CSV FILE:</t>
        </r>
        <r>
          <rPr>
            <sz val="9"/>
            <color indexed="81"/>
            <rFont val="Tahoma"/>
            <family val="2"/>
          </rPr>
          <t xml:space="preserve">
</t>
        </r>
      </text>
    </comment>
    <comment ref="B7" authorId="2" shapeId="0" xr:uid="{00000000-0006-0000-0000-000006000000}">
      <text>
        <r>
          <rPr>
            <b/>
            <sz val="9"/>
            <color indexed="81"/>
            <rFont val="Tahoma"/>
            <family val="2"/>
          </rPr>
          <t>COLUMN C IN RESULTING CSV FILE:</t>
        </r>
      </text>
    </comment>
    <comment ref="A11" authorId="2" shapeId="0" xr:uid="{00000000-0006-0000-0000-000007000000}">
      <text>
        <r>
          <rPr>
            <b/>
            <sz val="9"/>
            <color indexed="81"/>
            <rFont val="Tahoma"/>
            <family val="2"/>
          </rPr>
          <t>COLUMN D IN RESULTING CSV FILE:</t>
        </r>
      </text>
    </comment>
    <comment ref="H11" authorId="3" shapeId="0" xr:uid="{00000000-0006-0000-0000-000008000000}">
      <text>
        <r>
          <rPr>
            <b/>
            <sz val="8"/>
            <color indexed="81"/>
            <rFont val="Tahoma"/>
            <family val="2"/>
          </rPr>
          <t>COLUMN F IN RESULTING CSV FILE:
You may override this field if you are using the inventory approach.  See Royalty Guidelines 2001 for more information.
This value must equal the Total Indian Volumne Available for Sale in the Gas Purchaser Detail section below.</t>
        </r>
      </text>
    </comment>
    <comment ref="J11" authorId="3" shapeId="0" xr:uid="{00000000-0006-0000-0000-000009000000}">
      <text>
        <r>
          <rPr>
            <sz val="8"/>
            <color indexed="81"/>
            <rFont val="Tahoma"/>
            <family val="2"/>
          </rPr>
          <t xml:space="preserve">This value gets set to the calculated weighted average transaction value from the Gas Purchaser Detail section below. 
This field should not be entered.
</t>
        </r>
      </text>
    </comment>
    <comment ref="M11" authorId="1" shapeId="0" xr:uid="{00000000-0006-0000-0000-00000A000000}">
      <text>
        <r>
          <rPr>
            <b/>
            <sz val="9"/>
            <color indexed="81"/>
            <rFont val="Tahoma"/>
            <family val="2"/>
          </rPr>
          <t xml:space="preserve"> Refer to the IOGC Mineral Lease for royalty rate percentage. This field will be used to calculate the Gross Royalty $.</t>
        </r>
      </text>
    </comment>
    <comment ref="J12" authorId="1" shapeId="0" xr:uid="{00000000-0006-0000-0000-00000B000000}">
      <text>
        <r>
          <rPr>
            <sz val="9"/>
            <color indexed="81"/>
            <rFont val="Tahoma"/>
            <family val="2"/>
          </rPr>
          <t xml:space="preserve">The determined price to use for each product is outlined in the IOGC mineral lease.
</t>
        </r>
      </text>
    </comment>
    <comment ref="H21" authorId="3" shapeId="0" xr:uid="{00000000-0006-0000-0000-00000C000000}">
      <text>
        <r>
          <rPr>
            <b/>
            <sz val="8"/>
            <color indexed="81"/>
            <rFont val="Tahoma"/>
            <family val="2"/>
          </rPr>
          <t>You may override this field if you are using the inventory approach.  See Royalty Guidelines 2001 for more information.</t>
        </r>
      </text>
    </comment>
    <comment ref="D36" authorId="2" shapeId="0" xr:uid="{00000000-0006-0000-0000-00000D000000}">
      <text>
        <r>
          <rPr>
            <b/>
            <sz val="9"/>
            <color indexed="81"/>
            <rFont val="Tahoma"/>
            <family val="2"/>
          </rPr>
          <t xml:space="preserve">Total Volume Available for Sale must equal the Gas Indian Volume Available for Sale above </t>
        </r>
      </text>
    </comment>
    <comment ref="J37" authorId="2" shapeId="0" xr:uid="{00000000-0006-0000-0000-00000E000000}">
      <text>
        <r>
          <rPr>
            <b/>
            <sz val="9"/>
            <color indexed="81"/>
            <rFont val="Tahoma"/>
            <family val="2"/>
          </rPr>
          <t>The value calculated for this field will be the value used for the Reported Sales Price for Gas above</t>
        </r>
      </text>
    </comment>
  </commentList>
</comments>
</file>

<file path=xl/sharedStrings.xml><?xml version="1.0" encoding="utf-8"?>
<sst xmlns="http://schemas.openxmlformats.org/spreadsheetml/2006/main" count="117" uniqueCount="101">
  <si>
    <t>GRS</t>
  </si>
  <si>
    <t>Royalty Entity ID</t>
  </si>
  <si>
    <t>Royalty Payer ID</t>
  </si>
  <si>
    <t>Royalty Payer Name</t>
  </si>
  <si>
    <r>
      <t xml:space="preserve">Royalty Payer Indian Interest % </t>
    </r>
    <r>
      <rPr>
        <sz val="6"/>
        <rFont val="Arial"/>
        <family val="2"/>
      </rPr>
      <t>(6 decimals)</t>
    </r>
  </si>
  <si>
    <r>
      <t xml:space="preserve">Production Date </t>
    </r>
    <r>
      <rPr>
        <sz val="6"/>
        <rFont val="Arial"/>
        <family val="2"/>
      </rPr>
      <t>(YYYY-MMM)</t>
    </r>
  </si>
  <si>
    <t>Reserve ID</t>
  </si>
  <si>
    <t>Reserve Name</t>
  </si>
  <si>
    <t>Date Original Prepared (YYYY-MMM-DD)</t>
  </si>
  <si>
    <t>Date Amended (YYYY-MMM-DD)</t>
  </si>
  <si>
    <t>Product Description</t>
  </si>
  <si>
    <t>Production Entity</t>
  </si>
  <si>
    <t>Royalty Entity</t>
  </si>
  <si>
    <t>Indian Volume Available for Sale</t>
  </si>
  <si>
    <t>Reported Sales Price</t>
  </si>
  <si>
    <t>Gross Revenue ($)</t>
  </si>
  <si>
    <t>Gross Royalty Percent</t>
  </si>
  <si>
    <t>Gross Royalty ($)</t>
  </si>
  <si>
    <t>(2 decimal places)</t>
  </si>
  <si>
    <t>(6 decimal places)</t>
  </si>
  <si>
    <t>Gas</t>
  </si>
  <si>
    <r>
      <t>10</t>
    </r>
    <r>
      <rPr>
        <vertAlign val="superscript"/>
        <sz val="7"/>
        <rFont val="Arial"/>
        <family val="2"/>
      </rPr>
      <t>3</t>
    </r>
    <r>
      <rPr>
        <sz val="7"/>
        <rFont val="Arial"/>
        <family val="2"/>
      </rPr>
      <t>m</t>
    </r>
    <r>
      <rPr>
        <vertAlign val="superscript"/>
        <sz val="7"/>
        <rFont val="Arial"/>
        <family val="2"/>
      </rPr>
      <t>3</t>
    </r>
  </si>
  <si>
    <r>
      <t>m</t>
    </r>
    <r>
      <rPr>
        <vertAlign val="superscript"/>
        <sz val="7"/>
        <rFont val="Arial"/>
        <family val="2"/>
      </rPr>
      <t>3</t>
    </r>
  </si>
  <si>
    <t>Ethane</t>
  </si>
  <si>
    <t>Sulphur</t>
  </si>
  <si>
    <t>tonnes</t>
  </si>
  <si>
    <t>Condensate</t>
  </si>
  <si>
    <t>Other Code</t>
  </si>
  <si>
    <t xml:space="preserve">Total Gross Revenue     </t>
  </si>
  <si>
    <t xml:space="preserve">Total Gross Royalty     </t>
  </si>
  <si>
    <t>Gas Cost Allowance</t>
  </si>
  <si>
    <t>Indian gas volume available for sale</t>
  </si>
  <si>
    <t>X</t>
  </si>
  <si>
    <r>
      <t>Gas cost allowance rate $/10</t>
    </r>
    <r>
      <rPr>
        <vertAlign val="superscript"/>
        <sz val="7"/>
        <rFont val="Arial"/>
        <family val="2"/>
      </rPr>
      <t>3</t>
    </r>
    <r>
      <rPr>
        <sz val="7"/>
        <rFont val="Arial"/>
        <family val="2"/>
      </rPr>
      <t>m</t>
    </r>
    <r>
      <rPr>
        <vertAlign val="superscript"/>
        <sz val="7"/>
        <rFont val="Arial"/>
        <family val="2"/>
      </rPr>
      <t>3</t>
    </r>
    <r>
      <rPr>
        <sz val="7"/>
        <rFont val="Arial"/>
        <family val="2"/>
      </rPr>
      <t xml:space="preserve"> (4 decimal places)</t>
    </r>
  </si>
  <si>
    <t>Total gross royalty percent (6 decimal places)</t>
  </si>
  <si>
    <t>÷ 100 =</t>
  </si>
  <si>
    <t xml:space="preserve">Net Royalty Due     </t>
  </si>
  <si>
    <t>GAS PURCHASER DETAIL</t>
  </si>
  <si>
    <t>Contact Person:</t>
  </si>
  <si>
    <t>Gas Purchaser</t>
  </si>
  <si>
    <r>
      <t>Gas Heating Value (GJ/10</t>
    </r>
    <r>
      <rPr>
        <vertAlign val="superscript"/>
        <sz val="6.5"/>
        <rFont val="Arial"/>
        <family val="2"/>
      </rPr>
      <t>3</t>
    </r>
    <r>
      <rPr>
        <sz val="6.5"/>
        <rFont val="Arial"/>
        <family val="2"/>
      </rPr>
      <t>m</t>
    </r>
    <r>
      <rPr>
        <vertAlign val="superscript"/>
        <sz val="6.5"/>
        <rFont val="Arial"/>
        <family val="2"/>
      </rPr>
      <t>3</t>
    </r>
    <r>
      <rPr>
        <sz val="6.5"/>
        <rFont val="Arial"/>
        <family val="2"/>
      </rPr>
      <t>)</t>
    </r>
  </si>
  <si>
    <t>Price Paid ($/GJ)</t>
  </si>
  <si>
    <t xml:space="preserve">Transaction Value ($) </t>
  </si>
  <si>
    <r>
      <t>(10</t>
    </r>
    <r>
      <rPr>
        <vertAlign val="superscript"/>
        <sz val="6.5"/>
        <rFont val="Arial"/>
        <family val="2"/>
      </rPr>
      <t>3</t>
    </r>
    <r>
      <rPr>
        <sz val="6.5"/>
        <rFont val="Arial"/>
        <family val="2"/>
      </rPr>
      <t>m</t>
    </r>
    <r>
      <rPr>
        <vertAlign val="superscript"/>
        <sz val="6.5"/>
        <rFont val="Arial"/>
        <family val="2"/>
      </rPr>
      <t>3</t>
    </r>
    <r>
      <rPr>
        <sz val="6.5"/>
        <rFont val="Arial"/>
        <family val="2"/>
      </rPr>
      <t>) (2 decimal places)</t>
    </r>
  </si>
  <si>
    <t>Position:</t>
  </si>
  <si>
    <t>Telephone No.:</t>
  </si>
  <si>
    <t xml:space="preserve">        Total Indian Volume Available for Sale</t>
  </si>
  <si>
    <t>Make cheques payable to:</t>
  </si>
  <si>
    <t>The Receiver General for Canada</t>
  </si>
  <si>
    <t xml:space="preserve">FAX:  (403) 292-5618  </t>
  </si>
  <si>
    <t>(up to 7 decimal places)</t>
  </si>
  <si>
    <t>Send supporting documents and remittance advice to:</t>
  </si>
  <si>
    <t>Monthly Hours on Production</t>
  </si>
  <si>
    <t>Confidential Well Y/N</t>
  </si>
  <si>
    <t>V.User</t>
  </si>
  <si>
    <t>Production Accounting</t>
  </si>
  <si>
    <t>403-010-01010</t>
  </si>
  <si>
    <t>Indian Oil &amp; Gas Canada Help</t>
  </si>
  <si>
    <t>Release:</t>
  </si>
  <si>
    <t>Dec, 2012</t>
  </si>
  <si>
    <t>Exporting Gas Royalty Statement to .csv file submission</t>
  </si>
  <si>
    <t>1. In the tab GRS Entry Form Enter the appropriate Gas royalty information for the well.</t>
  </si>
  <si>
    <t>NOTE: the highlighted fields are entry fields</t>
  </si>
  <si>
    <t>2. Once Entry is complete click on the GRS csv file tab.  This tab reflects the fields required for the .csv file export conversion process  Below is an example of the way your entry should appear:</t>
  </si>
  <si>
    <r>
      <t xml:space="preserve">3. To save the csv file format the user </t>
    </r>
    <r>
      <rPr>
        <b/>
        <u/>
        <sz val="12"/>
        <rFont val="Arial"/>
        <family val="2"/>
      </rPr>
      <t xml:space="preserve">must </t>
    </r>
    <r>
      <rPr>
        <sz val="12"/>
        <rFont val="Arial"/>
        <family val="2"/>
      </rPr>
      <t xml:space="preserve">be in the </t>
    </r>
    <r>
      <rPr>
        <b/>
        <u/>
        <sz val="12"/>
        <rFont val="Arial"/>
        <family val="2"/>
      </rPr>
      <t xml:space="preserve">"GRS csv File tab" </t>
    </r>
    <r>
      <rPr>
        <sz val="12"/>
        <rFont val="Arial"/>
        <family val="2"/>
      </rPr>
      <t xml:space="preserve">to complete the csv file conversion process. Once in the "GRS csv file tab" click on the Windows button and choose the "Save As" </t>
    </r>
  </si>
  <si>
    <t>4. Once the "Save As" window pops up you must change the Save as File Type to Comma delimited.</t>
  </si>
  <si>
    <t>4. (con't)</t>
  </si>
  <si>
    <t>Save the file with the approriate new name\production month\year in excel format.</t>
  </si>
  <si>
    <t>5. You can check your .csv file export in the folder you save the file to should reflect a .csv file with the same name as the excel file saved.</t>
  </si>
  <si>
    <t>Propane Mix</t>
  </si>
  <si>
    <t>Butane Mix</t>
  </si>
  <si>
    <t>Pentane Mix</t>
  </si>
  <si>
    <t>Propane Spec</t>
  </si>
  <si>
    <t>Butane Spec</t>
  </si>
  <si>
    <t>Pentanes Spec</t>
  </si>
  <si>
    <t>Production Entity ID / Unit ID</t>
  </si>
  <si>
    <t>N</t>
  </si>
  <si>
    <t>REN</t>
  </si>
  <si>
    <t>Year</t>
  </si>
  <si>
    <t>Month</t>
  </si>
  <si>
    <t>Product</t>
  </si>
  <si>
    <t>Well ID</t>
  </si>
  <si>
    <t>Total Volume</t>
  </si>
  <si>
    <t>Purchaser</t>
  </si>
  <si>
    <t>II Volume</t>
  </si>
  <si>
    <t>Price</t>
  </si>
  <si>
    <t>Heating Value</t>
  </si>
  <si>
    <t>Gross Royalty</t>
  </si>
  <si>
    <t>GCA Deduction</t>
  </si>
  <si>
    <t>Net Royalty</t>
  </si>
  <si>
    <t>Hours For Confidential Well</t>
  </si>
  <si>
    <t>NGXN</t>
  </si>
  <si>
    <t>INDIAN OIL AND GAS CANADA                                                                                                                                                                                 Gas Royalty Statement</t>
  </si>
  <si>
    <t>note: yellow cells are data entry cells</t>
  </si>
  <si>
    <t xml:space="preserve">Gas cost allowance deduction ($)                     (&lt;= 50% of Total Gross Royalty)    </t>
  </si>
  <si>
    <t>Total Raw Gas/Product Production        (2 decimal places)</t>
  </si>
  <si>
    <t>Total Volume Available for Sale        (2 decimal places)</t>
  </si>
  <si>
    <t>Indian Raw Gas/Product Production                (2 decimal places)</t>
  </si>
  <si>
    <r>
      <t>Weighted Average Transaction Value ($/10</t>
    </r>
    <r>
      <rPr>
        <vertAlign val="superscript"/>
        <sz val="7"/>
        <rFont val="Arial"/>
        <family val="2"/>
      </rPr>
      <t>3</t>
    </r>
    <r>
      <rPr>
        <sz val="7"/>
        <rFont val="Arial"/>
        <family val="2"/>
      </rPr>
      <t>m</t>
    </r>
    <r>
      <rPr>
        <vertAlign val="superscript"/>
        <sz val="7"/>
        <rFont val="Arial"/>
        <family val="2"/>
      </rPr>
      <t>3</t>
    </r>
    <r>
      <rPr>
        <sz val="7"/>
        <rFont val="Arial"/>
        <family val="2"/>
      </rPr>
      <t xml:space="preserve">)   .         </t>
    </r>
  </si>
  <si>
    <t xml:space="preserve">Total Transaction Value .   </t>
  </si>
  <si>
    <t>Indian Oil and Gas Canada                               Suite 100, 9911 Chula Blvd.                                                                Tsuu T'Ina (Sarcee), Alberta, T2W 6H6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</si>
</sst>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00"/>
    <numFmt numFmtId="166" formatCode="0.000000"/>
    <numFmt numFmtId="167" formatCode="0.0000000"/>
  </numFmts>
  <fonts count="30" x14ac:knownFonts="1">
    <font>
      <sz val="10"/>
      <name val="Arial"/>
    </font>
    <font>
      <b/>
      <sz val="12"/>
      <name val="Times New Roman"/>
      <family val="1"/>
    </font>
    <font>
      <b/>
      <sz val="12"/>
      <name val="Arial"/>
      <family val="2"/>
    </font>
    <font>
      <b/>
      <sz val="24"/>
      <name val="Arial"/>
      <family val="2"/>
    </font>
    <font>
      <sz val="24"/>
      <name val="Arial"/>
      <family val="2"/>
    </font>
    <font>
      <sz val="10"/>
      <name val="Times New Roman"/>
      <family val="1"/>
    </font>
    <font>
      <sz val="7"/>
      <name val="Arial"/>
      <family val="2"/>
    </font>
    <font>
      <sz val="6"/>
      <name val="Arial"/>
      <family val="2"/>
    </font>
    <font>
      <sz val="9"/>
      <name val="Arial"/>
      <family val="2"/>
    </font>
    <font>
      <sz val="9"/>
      <name val="Times New Roman"/>
      <family val="1"/>
    </font>
    <font>
      <sz val="6.5"/>
      <name val="Arial"/>
      <family val="2"/>
    </font>
    <font>
      <b/>
      <sz val="7"/>
      <name val="Arial"/>
      <family val="2"/>
    </font>
    <font>
      <b/>
      <sz val="6"/>
      <name val="Times New Roman"/>
      <family val="1"/>
    </font>
    <font>
      <sz val="6"/>
      <name val="Times New Roman"/>
      <family val="1"/>
    </font>
    <font>
      <vertAlign val="superscript"/>
      <sz val="7"/>
      <name val="Arial"/>
      <family val="2"/>
    </font>
    <font>
      <b/>
      <sz val="9"/>
      <name val="Arial"/>
      <family val="2"/>
    </font>
    <font>
      <sz val="10"/>
      <name val="Arial"/>
      <family val="2"/>
    </font>
    <font>
      <sz val="8"/>
      <name val="Arial"/>
      <family val="2"/>
    </font>
    <font>
      <b/>
      <sz val="10"/>
      <name val="Arial"/>
      <family val="2"/>
    </font>
    <font>
      <vertAlign val="superscript"/>
      <sz val="6.5"/>
      <name val="Arial"/>
      <family val="2"/>
    </font>
    <font>
      <sz val="8"/>
      <color indexed="81"/>
      <name val="Tahoma"/>
      <family val="2"/>
    </font>
    <font>
      <b/>
      <sz val="8"/>
      <color indexed="81"/>
      <name val="Tahoma"/>
      <family val="2"/>
    </font>
    <font>
      <i/>
      <sz val="12"/>
      <name val="Arial"/>
      <family val="2"/>
    </font>
    <font>
      <i/>
      <sz val="10"/>
      <name val="Arial"/>
      <family val="2"/>
    </font>
    <font>
      <b/>
      <u/>
      <sz val="18"/>
      <name val="Arial"/>
      <family val="2"/>
    </font>
    <font>
      <sz val="12"/>
      <name val="Arial"/>
      <family val="2"/>
    </font>
    <font>
      <b/>
      <u/>
      <sz val="12"/>
      <name val="Arial"/>
      <family val="2"/>
    </font>
    <font>
      <sz val="9"/>
      <color indexed="81"/>
      <name val="Tahoma"/>
      <family val="2"/>
    </font>
    <font>
      <b/>
      <sz val="9"/>
      <color indexed="81"/>
      <name val="Tahoma"/>
      <family val="2"/>
    </font>
    <font>
      <b/>
      <sz val="8"/>
      <name val="Arial"/>
      <family val="2"/>
    </font>
  </fonts>
  <fills count="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43">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s>
  <cellStyleXfs count="1">
    <xf numFmtId="0" fontId="0" fillId="0" borderId="0"/>
  </cellStyleXfs>
  <cellXfs count="290">
    <xf numFmtId="0" fontId="0" fillId="0" borderId="0" xfId="0"/>
    <xf numFmtId="0" fontId="5" fillId="0" borderId="0" xfId="0" applyFont="1"/>
    <xf numFmtId="0" fontId="6" fillId="0" borderId="0" xfId="0" applyFont="1"/>
    <xf numFmtId="0" fontId="9" fillId="0" borderId="0" xfId="0" applyFont="1"/>
    <xf numFmtId="49" fontId="8" fillId="2" borderId="4" xfId="0" applyNumberFormat="1" applyFont="1" applyFill="1" applyBorder="1" applyAlignment="1" applyProtection="1">
      <alignment horizontal="center"/>
      <protection locked="0"/>
    </xf>
    <xf numFmtId="49" fontId="8" fillId="2" borderId="5" xfId="0" applyNumberFormat="1" applyFont="1" applyFill="1" applyBorder="1" applyAlignment="1" applyProtection="1">
      <alignment horizontal="center"/>
      <protection locked="0"/>
    </xf>
    <xf numFmtId="49" fontId="8" fillId="2" borderId="6" xfId="0" applyNumberFormat="1" applyFont="1" applyFill="1" applyBorder="1" applyAlignment="1" applyProtection="1">
      <alignment horizontal="center"/>
      <protection locked="0"/>
    </xf>
    <xf numFmtId="0" fontId="12" fillId="0" borderId="0" xfId="0" applyFont="1" applyAlignment="1">
      <alignment vertical="center"/>
    </xf>
    <xf numFmtId="0" fontId="6" fillId="0" borderId="7" xfId="0" applyFont="1" applyBorder="1" applyAlignment="1">
      <alignment horizontal="center"/>
    </xf>
    <xf numFmtId="0" fontId="13" fillId="0" borderId="0" xfId="0" applyFont="1"/>
    <xf numFmtId="0" fontId="6" fillId="0" borderId="5" xfId="0" applyFont="1" applyBorder="1" applyAlignment="1">
      <alignment horizontal="center"/>
    </xf>
    <xf numFmtId="0" fontId="6" fillId="0" borderId="8" xfId="0" applyFont="1" applyBorder="1" applyAlignment="1">
      <alignment vertical="center"/>
    </xf>
    <xf numFmtId="0" fontId="6" fillId="0" borderId="9" xfId="0" applyFont="1" applyBorder="1" applyAlignment="1">
      <alignment horizontal="right" vertical="center"/>
    </xf>
    <xf numFmtId="0" fontId="5" fillId="0" borderId="0" xfId="0" applyFont="1" applyAlignment="1">
      <alignment vertical="center"/>
    </xf>
    <xf numFmtId="0" fontId="6" fillId="0" borderId="0" xfId="0" applyFont="1" applyBorder="1" applyAlignment="1">
      <alignment horizontal="right" vertical="center"/>
    </xf>
    <xf numFmtId="0" fontId="10" fillId="0" borderId="3" xfId="0" applyFont="1" applyBorder="1"/>
    <xf numFmtId="0" fontId="5" fillId="0" borderId="11" xfId="0" applyFont="1" applyBorder="1"/>
    <xf numFmtId="0" fontId="5" fillId="0" borderId="0" xfId="0" applyFont="1" applyAlignment="1">
      <alignment vertical="top"/>
    </xf>
    <xf numFmtId="0" fontId="0" fillId="0" borderId="0" xfId="0" applyNumberFormat="1"/>
    <xf numFmtId="2" fontId="0" fillId="0" borderId="0" xfId="0" applyNumberFormat="1"/>
    <xf numFmtId="1" fontId="0" fillId="0" borderId="0" xfId="0" applyNumberFormat="1"/>
    <xf numFmtId="167" fontId="0" fillId="0" borderId="0" xfId="0" applyNumberFormat="1"/>
    <xf numFmtId="49" fontId="8" fillId="2" borderId="10" xfId="0" applyNumberFormat="1" applyFont="1" applyFill="1" applyBorder="1" applyAlignment="1" applyProtection="1">
      <alignment horizontal="center"/>
      <protection locked="0"/>
    </xf>
    <xf numFmtId="1" fontId="8" fillId="2" borderId="10" xfId="0" applyNumberFormat="1" applyFont="1" applyFill="1" applyBorder="1" applyAlignment="1" applyProtection="1">
      <alignment horizontal="center"/>
      <protection locked="0"/>
    </xf>
    <xf numFmtId="0" fontId="6" fillId="0" borderId="21" xfId="0" applyFont="1" applyBorder="1" applyAlignment="1">
      <alignment vertical="center"/>
    </xf>
    <xf numFmtId="166" fontId="8" fillId="2" borderId="5" xfId="0" applyNumberFormat="1" applyFont="1" applyFill="1" applyBorder="1" applyAlignment="1" applyProtection="1">
      <alignment vertical="center"/>
      <protection locked="0"/>
    </xf>
    <xf numFmtId="0" fontId="22" fillId="0" borderId="0" xfId="0" applyFont="1" applyFill="1" applyBorder="1"/>
    <xf numFmtId="0" fontId="23" fillId="0" borderId="0" xfId="0" applyFont="1"/>
    <xf numFmtId="0" fontId="24" fillId="0" borderId="0" xfId="0" applyFont="1" applyFill="1" applyBorder="1"/>
    <xf numFmtId="0" fontId="22" fillId="0" borderId="0" xfId="0" applyFont="1"/>
    <xf numFmtId="49" fontId="8" fillId="0" borderId="9" xfId="0" applyNumberFormat="1" applyFont="1" applyFill="1" applyBorder="1" applyAlignment="1" applyProtection="1">
      <alignment horizontal="center"/>
      <protection locked="0"/>
    </xf>
    <xf numFmtId="166" fontId="0" fillId="0" borderId="0" xfId="0" applyNumberFormat="1"/>
    <xf numFmtId="49" fontId="8" fillId="2" borderId="1" xfId="0" applyNumberFormat="1" applyFont="1" applyFill="1" applyBorder="1" applyAlignment="1" applyProtection="1">
      <alignment horizontal="center"/>
      <protection locked="0"/>
    </xf>
    <xf numFmtId="49" fontId="8" fillId="2" borderId="2" xfId="0" applyNumberFormat="1" applyFont="1" applyFill="1" applyBorder="1" applyAlignment="1" applyProtection="1">
      <alignment horizontal="center"/>
      <protection locked="0"/>
    </xf>
    <xf numFmtId="0" fontId="11" fillId="0" borderId="8" xfId="0" applyFont="1" applyBorder="1" applyAlignment="1">
      <alignment vertical="center"/>
    </xf>
    <xf numFmtId="0" fontId="16" fillId="0" borderId="0" xfId="0" applyFont="1"/>
    <xf numFmtId="0" fontId="16" fillId="0" borderId="0" xfId="0" applyNumberFormat="1" applyFont="1"/>
    <xf numFmtId="2" fontId="16" fillId="0" borderId="0" xfId="0" applyNumberFormat="1" applyFont="1"/>
    <xf numFmtId="1" fontId="16" fillId="0" borderId="0" xfId="0" applyNumberFormat="1" applyFont="1"/>
    <xf numFmtId="22" fontId="0" fillId="0" borderId="0" xfId="0" applyNumberFormat="1"/>
    <xf numFmtId="0" fontId="16" fillId="0" borderId="0" xfId="0" applyNumberFormat="1" applyFont="1" applyAlignment="1">
      <alignment horizontal="center" wrapText="1"/>
    </xf>
    <xf numFmtId="1" fontId="16" fillId="0" borderId="0" xfId="0" applyNumberFormat="1" applyFont="1" applyAlignment="1">
      <alignment horizontal="center" wrapText="1"/>
    </xf>
    <xf numFmtId="0" fontId="16" fillId="0" borderId="0" xfId="0" applyFont="1" applyAlignment="1">
      <alignment horizontal="center" wrapText="1"/>
    </xf>
    <xf numFmtId="2" fontId="16" fillId="0" borderId="0" xfId="0" applyNumberFormat="1" applyFont="1" applyAlignment="1">
      <alignment horizontal="center" wrapText="1"/>
    </xf>
    <xf numFmtId="0" fontId="6" fillId="0" borderId="39" xfId="0" applyFont="1" applyBorder="1" applyAlignment="1">
      <alignment vertical="center"/>
    </xf>
    <xf numFmtId="49" fontId="6" fillId="2" borderId="7" xfId="0" applyNumberFormat="1" applyFont="1" applyFill="1" applyBorder="1" applyAlignment="1" applyProtection="1">
      <alignment vertical="center"/>
      <protection locked="0"/>
    </xf>
    <xf numFmtId="4" fontId="8" fillId="2" borderId="7" xfId="0" applyNumberFormat="1" applyFont="1" applyFill="1" applyBorder="1" applyAlignment="1" applyProtection="1">
      <alignment vertical="center"/>
      <protection locked="0"/>
    </xf>
    <xf numFmtId="0" fontId="5" fillId="3" borderId="24" xfId="0" applyFont="1" applyFill="1" applyBorder="1" applyAlignment="1">
      <alignment vertical="center"/>
    </xf>
    <xf numFmtId="0" fontId="5" fillId="3" borderId="22" xfId="0" applyFont="1" applyFill="1" applyBorder="1" applyAlignment="1">
      <alignment vertical="center"/>
    </xf>
    <xf numFmtId="0" fontId="6" fillId="0" borderId="0" xfId="0" applyFont="1" applyBorder="1" applyAlignment="1">
      <alignment horizontal="center" vertical="center"/>
    </xf>
    <xf numFmtId="165" fontId="8" fillId="6" borderId="0" xfId="0" applyNumberFormat="1" applyFont="1" applyFill="1" applyBorder="1" applyAlignment="1">
      <alignment vertical="center"/>
    </xf>
    <xf numFmtId="0" fontId="5" fillId="6" borderId="0" xfId="0" applyFont="1" applyFill="1" applyBorder="1"/>
    <xf numFmtId="0" fontId="6" fillId="6" borderId="0" xfId="0" applyFont="1" applyFill="1" applyBorder="1" applyAlignment="1">
      <alignment horizontal="center" vertical="center"/>
    </xf>
    <xf numFmtId="0" fontId="5" fillId="6" borderId="0" xfId="0" applyFont="1" applyFill="1"/>
    <xf numFmtId="49" fontId="16" fillId="6" borderId="0" xfId="0" applyNumberFormat="1" applyFont="1" applyFill="1" applyBorder="1" applyAlignment="1" applyProtection="1">
      <alignment horizontal="center" vertical="center" wrapText="1"/>
      <protection locked="0"/>
    </xf>
    <xf numFmtId="49" fontId="16" fillId="6" borderId="19" xfId="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0" fontId="5" fillId="6" borderId="0" xfId="0" applyFont="1" applyFill="1" applyBorder="1" applyAlignment="1"/>
    <xf numFmtId="0" fontId="5" fillId="6" borderId="11" xfId="0" applyFont="1" applyFill="1" applyBorder="1" applyAlignment="1">
      <alignment horizontal="left"/>
    </xf>
    <xf numFmtId="0" fontId="5" fillId="6" borderId="11" xfId="0" applyFont="1" applyFill="1" applyBorder="1" applyAlignment="1">
      <alignment vertical="center"/>
    </xf>
    <xf numFmtId="0" fontId="0" fillId="6" borderId="0" xfId="0" applyFill="1" applyBorder="1" applyAlignment="1">
      <alignment vertical="center"/>
    </xf>
    <xf numFmtId="2" fontId="8" fillId="0" borderId="12" xfId="0" applyNumberFormat="1" applyFont="1" applyBorder="1" applyAlignment="1">
      <alignment vertical="center"/>
    </xf>
    <xf numFmtId="2" fontId="8" fillId="0" borderId="13" xfId="0" applyNumberFormat="1" applyFont="1" applyBorder="1" applyAlignment="1">
      <alignment vertical="center"/>
    </xf>
    <xf numFmtId="0" fontId="0" fillId="0" borderId="22" xfId="0" applyBorder="1" applyAlignment="1">
      <alignment horizontal="center" vertical="center"/>
    </xf>
    <xf numFmtId="2" fontId="8" fillId="6" borderId="12" xfId="0" applyNumberFormat="1" applyFont="1" applyFill="1" applyBorder="1" applyAlignment="1">
      <alignment vertical="center"/>
    </xf>
    <xf numFmtId="2" fontId="8" fillId="6" borderId="28" xfId="0" applyNumberFormat="1" applyFont="1" applyFill="1" applyBorder="1" applyAlignment="1">
      <alignment vertical="center"/>
    </xf>
    <xf numFmtId="0" fontId="11" fillId="0" borderId="0" xfId="0" applyFont="1" applyBorder="1" applyAlignment="1">
      <alignment horizontal="center" vertical="center"/>
    </xf>
    <xf numFmtId="49" fontId="15" fillId="0" borderId="21" xfId="0" applyNumberFormat="1" applyFont="1" applyFill="1" applyBorder="1" applyAlignment="1" applyProtection="1">
      <protection locked="0"/>
    </xf>
    <xf numFmtId="0" fontId="9" fillId="0" borderId="0" xfId="0" applyFont="1" applyAlignment="1">
      <alignment horizontal="right"/>
    </xf>
    <xf numFmtId="2" fontId="8" fillId="5" borderId="10" xfId="0" applyNumberFormat="1" applyFont="1" applyFill="1" applyBorder="1" applyAlignment="1" applyProtection="1">
      <alignment vertical="center"/>
      <protection locked="0"/>
    </xf>
    <xf numFmtId="2" fontId="8" fillId="6" borderId="5" xfId="0" applyNumberFormat="1" applyFont="1" applyFill="1" applyBorder="1" applyAlignment="1">
      <alignment horizontal="center"/>
    </xf>
    <xf numFmtId="2" fontId="8" fillId="6" borderId="10" xfId="0" applyNumberFormat="1" applyFont="1" applyFill="1" applyBorder="1" applyAlignment="1" applyProtection="1">
      <alignment vertical="center"/>
    </xf>
    <xf numFmtId="0" fontId="18" fillId="0" borderId="17" xfId="0" applyFont="1" applyBorder="1" applyAlignment="1">
      <alignment vertical="center"/>
    </xf>
    <xf numFmtId="0" fontId="0" fillId="0" borderId="17" xfId="0" applyBorder="1" applyAlignment="1">
      <alignment vertical="center"/>
    </xf>
    <xf numFmtId="0" fontId="0" fillId="0" borderId="26" xfId="0" applyBorder="1" applyAlignment="1">
      <alignment vertical="center"/>
    </xf>
    <xf numFmtId="0" fontId="18" fillId="0" borderId="0" xfId="0" applyFont="1" applyBorder="1" applyAlignment="1">
      <alignment vertical="center"/>
    </xf>
    <xf numFmtId="0" fontId="0" fillId="0" borderId="0" xfId="0" applyAlignment="1">
      <alignment vertical="center"/>
    </xf>
    <xf numFmtId="0" fontId="0" fillId="0" borderId="22" xfId="0" applyBorder="1" applyAlignment="1">
      <alignment vertical="center"/>
    </xf>
    <xf numFmtId="0" fontId="18" fillId="0" borderId="16" xfId="0" applyFont="1" applyBorder="1" applyAlignment="1">
      <alignment vertical="center"/>
    </xf>
    <xf numFmtId="0" fontId="0" fillId="0" borderId="16" xfId="0" applyBorder="1" applyAlignment="1">
      <alignment vertical="center"/>
    </xf>
    <xf numFmtId="0" fontId="0" fillId="0" borderId="35" xfId="0" applyBorder="1" applyAlignment="1">
      <alignment vertical="center"/>
    </xf>
    <xf numFmtId="0" fontId="17" fillId="0" borderId="27" xfId="0" applyFont="1" applyBorder="1" applyAlignment="1">
      <alignment horizontal="center" vertical="center"/>
    </xf>
    <xf numFmtId="0" fontId="17" fillId="0" borderId="17" xfId="0" applyFont="1" applyBorder="1" applyAlignment="1">
      <alignment horizontal="center" vertical="center"/>
    </xf>
    <xf numFmtId="0" fontId="17" fillId="0" borderId="24" xfId="0" applyFont="1" applyBorder="1" applyAlignment="1">
      <alignment horizontal="center" vertical="center"/>
    </xf>
    <xf numFmtId="0" fontId="17" fillId="0" borderId="0" xfId="0" applyFont="1" applyAlignment="1">
      <alignment horizontal="center" vertical="center"/>
    </xf>
    <xf numFmtId="0" fontId="17" fillId="0" borderId="36" xfId="0" applyFont="1" applyBorder="1" applyAlignment="1">
      <alignment horizontal="center" vertical="center"/>
    </xf>
    <xf numFmtId="0" fontId="17" fillId="0" borderId="16" xfId="0" applyFont="1" applyBorder="1" applyAlignment="1">
      <alignment horizontal="center" vertical="center"/>
    </xf>
    <xf numFmtId="0" fontId="6" fillId="0" borderId="29" xfId="0" applyFont="1" applyBorder="1" applyAlignment="1">
      <alignment vertical="center"/>
    </xf>
    <xf numFmtId="0" fontId="0" fillId="0" borderId="13" xfId="0" applyBorder="1" applyAlignment="1"/>
    <xf numFmtId="0" fontId="0" fillId="0" borderId="28" xfId="0" applyBorder="1" applyAlignment="1"/>
    <xf numFmtId="0" fontId="6" fillId="0" borderId="13" xfId="0" applyFont="1" applyBorder="1" applyAlignment="1">
      <alignment horizontal="left" vertical="center"/>
    </xf>
    <xf numFmtId="0" fontId="6" fillId="0" borderId="30" xfId="0" applyFont="1" applyBorder="1" applyAlignment="1">
      <alignment horizontal="left" vertical="center"/>
    </xf>
    <xf numFmtId="2" fontId="8" fillId="6" borderId="21" xfId="0" applyNumberFormat="1" applyFont="1" applyFill="1" applyBorder="1" applyAlignment="1">
      <alignment vertical="center"/>
    </xf>
    <xf numFmtId="2" fontId="8" fillId="6" borderId="9" xfId="0" applyNumberFormat="1" applyFont="1" applyFill="1" applyBorder="1" applyAlignment="1">
      <alignment vertical="center"/>
    </xf>
    <xf numFmtId="2" fontId="8" fillId="6" borderId="10" xfId="0" applyNumberFormat="1" applyFont="1" applyFill="1" applyBorder="1" applyAlignment="1">
      <alignment vertical="center"/>
    </xf>
    <xf numFmtId="2" fontId="8" fillId="6" borderId="33" xfId="0" applyNumberFormat="1" applyFont="1" applyFill="1" applyBorder="1" applyAlignment="1">
      <alignment vertical="center"/>
    </xf>
    <xf numFmtId="49" fontId="16" fillId="2" borderId="11" xfId="0" applyNumberFormat="1" applyFont="1" applyFill="1" applyBorder="1" applyAlignment="1" applyProtection="1">
      <alignment horizontal="center" vertical="center" wrapText="1"/>
      <protection locked="0"/>
    </xf>
    <xf numFmtId="49" fontId="16" fillId="2" borderId="0" xfId="0" applyNumberFormat="1" applyFont="1" applyFill="1" applyAlignment="1" applyProtection="1">
      <alignment horizontal="center" vertical="center" wrapText="1"/>
      <protection locked="0"/>
    </xf>
    <xf numFmtId="49" fontId="16" fillId="2" borderId="19" xfId="0" applyNumberFormat="1" applyFont="1" applyFill="1" applyBorder="1" applyAlignment="1" applyProtection="1">
      <alignment horizontal="center" vertical="center" wrapText="1"/>
      <protection locked="0"/>
    </xf>
    <xf numFmtId="49" fontId="16" fillId="2" borderId="15" xfId="0" applyNumberFormat="1" applyFont="1" applyFill="1" applyBorder="1" applyAlignment="1" applyProtection="1">
      <alignment horizontal="center" vertical="center" wrapText="1"/>
      <protection locked="0"/>
    </xf>
    <xf numFmtId="49" fontId="16" fillId="2" borderId="16" xfId="0" applyNumberFormat="1" applyFont="1" applyFill="1" applyBorder="1" applyAlignment="1" applyProtection="1">
      <alignment horizontal="center" vertical="center" wrapText="1"/>
      <protection locked="0"/>
    </xf>
    <xf numFmtId="49" fontId="16" fillId="2" borderId="20" xfId="0" applyNumberFormat="1" applyFont="1" applyFill="1" applyBorder="1" applyAlignment="1" applyProtection="1">
      <alignment horizontal="center" vertical="center" wrapText="1"/>
      <protection locked="0"/>
    </xf>
    <xf numFmtId="2" fontId="8" fillId="6" borderId="37" xfId="0" applyNumberFormat="1" applyFont="1" applyFill="1" applyBorder="1" applyAlignment="1">
      <alignment vertical="center"/>
    </xf>
    <xf numFmtId="2" fontId="8" fillId="6" borderId="38" xfId="0" applyNumberFormat="1" applyFont="1" applyFill="1" applyBorder="1" applyAlignment="1">
      <alignment vertical="center"/>
    </xf>
    <xf numFmtId="0" fontId="6" fillId="0" borderId="15" xfId="0" applyFont="1" applyBorder="1" applyAlignment="1">
      <alignment horizontal="right" vertical="center"/>
    </xf>
    <xf numFmtId="0" fontId="0" fillId="0" borderId="16" xfId="0" applyBorder="1" applyAlignment="1">
      <alignment horizontal="right"/>
    </xf>
    <xf numFmtId="0" fontId="0" fillId="0" borderId="35" xfId="0" applyBorder="1" applyAlignment="1">
      <alignment horizontal="right"/>
    </xf>
    <xf numFmtId="0" fontId="6" fillId="0" borderId="12" xfId="0" applyFont="1" applyBorder="1" applyAlignment="1">
      <alignment horizontal="right" vertical="center"/>
    </xf>
    <xf numFmtId="0" fontId="0" fillId="0" borderId="30" xfId="0" applyBorder="1" applyAlignment="1"/>
    <xf numFmtId="166" fontId="8" fillId="6" borderId="21" xfId="0" applyNumberFormat="1" applyFont="1" applyFill="1" applyBorder="1" applyAlignment="1" applyProtection="1">
      <alignment vertical="center"/>
      <protection locked="0"/>
    </xf>
    <xf numFmtId="166" fontId="8" fillId="6" borderId="9" xfId="0" applyNumberFormat="1" applyFont="1" applyFill="1" applyBorder="1" applyAlignment="1" applyProtection="1">
      <alignment vertical="center"/>
      <protection locked="0"/>
    </xf>
    <xf numFmtId="2" fontId="15" fillId="6" borderId="12" xfId="0" applyNumberFormat="1" applyFont="1" applyFill="1" applyBorder="1" applyAlignment="1">
      <alignment vertical="center"/>
    </xf>
    <xf numFmtId="2" fontId="15" fillId="6" borderId="28" xfId="0" applyNumberFormat="1" applyFont="1" applyFill="1" applyBorder="1" applyAlignment="1">
      <alignment vertical="center"/>
    </xf>
    <xf numFmtId="2" fontId="15" fillId="6" borderId="2" xfId="0" applyNumberFormat="1" applyFont="1" applyFill="1" applyBorder="1" applyAlignment="1">
      <alignment vertical="center"/>
    </xf>
    <xf numFmtId="2" fontId="15" fillId="6" borderId="6" xfId="0" applyNumberFormat="1" applyFont="1" applyFill="1" applyBorder="1" applyAlignment="1">
      <alignment vertical="center"/>
    </xf>
    <xf numFmtId="164" fontId="8" fillId="2" borderId="2" xfId="0" applyNumberFormat="1" applyFont="1" applyFill="1" applyBorder="1" applyAlignment="1" applyProtection="1">
      <alignment horizontal="center"/>
      <protection locked="0"/>
    </xf>
    <xf numFmtId="164" fontId="8" fillId="2" borderId="1" xfId="0" applyNumberFormat="1" applyFont="1" applyFill="1" applyBorder="1" applyAlignment="1" applyProtection="1">
      <alignment horizontal="center"/>
      <protection locked="0"/>
    </xf>
    <xf numFmtId="166" fontId="8" fillId="5" borderId="2" xfId="0" applyNumberFormat="1" applyFont="1" applyFill="1" applyBorder="1" applyAlignment="1">
      <alignment horizontal="center"/>
    </xf>
    <xf numFmtId="166" fontId="8" fillId="5" borderId="14" xfId="0" applyNumberFormat="1" applyFont="1" applyFill="1" applyBorder="1" applyAlignment="1">
      <alignment horizontal="center"/>
    </xf>
    <xf numFmtId="166" fontId="8" fillId="5" borderId="1" xfId="0" applyNumberFormat="1" applyFont="1" applyFill="1" applyBorder="1" applyAlignment="1">
      <alignment horizontal="center"/>
    </xf>
    <xf numFmtId="2" fontId="8" fillId="6" borderId="32" xfId="0" applyNumberFormat="1" applyFont="1" applyFill="1" applyBorder="1" applyAlignment="1">
      <alignment vertical="center"/>
    </xf>
    <xf numFmtId="2" fontId="15" fillId="6" borderId="21" xfId="0" applyNumberFormat="1" applyFont="1" applyFill="1" applyBorder="1" applyAlignment="1">
      <alignment vertical="center"/>
    </xf>
    <xf numFmtId="2" fontId="15" fillId="6" borderId="9" xfId="0" applyNumberFormat="1" applyFont="1" applyFill="1" applyBorder="1" applyAlignment="1">
      <alignment vertical="center"/>
    </xf>
    <xf numFmtId="2" fontId="15" fillId="6" borderId="32" xfId="0" applyNumberFormat="1" applyFont="1" applyFill="1" applyBorder="1" applyAlignment="1">
      <alignment vertical="center"/>
    </xf>
    <xf numFmtId="0" fontId="5" fillId="6" borderId="31" xfId="0" applyFont="1" applyFill="1" applyBorder="1" applyAlignment="1">
      <alignment vertical="center"/>
    </xf>
    <xf numFmtId="0" fontId="0" fillId="6" borderId="14" xfId="0" applyFill="1" applyBorder="1" applyAlignment="1">
      <alignment vertical="center"/>
    </xf>
    <xf numFmtId="0" fontId="15" fillId="0" borderId="29" xfId="0" applyFont="1" applyBorder="1" applyAlignment="1">
      <alignment vertical="center"/>
    </xf>
    <xf numFmtId="0" fontId="15" fillId="0" borderId="30" xfId="0" applyFont="1" applyBorder="1" applyAlignment="1">
      <alignment vertical="center"/>
    </xf>
    <xf numFmtId="0" fontId="15" fillId="0" borderId="31" xfId="0" applyFont="1" applyBorder="1" applyAlignment="1">
      <alignment vertical="center"/>
    </xf>
    <xf numFmtId="0" fontId="15" fillId="0" borderId="1" xfId="0" applyFont="1" applyBorder="1" applyAlignment="1">
      <alignment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6" fillId="0" borderId="12" xfId="0" applyFont="1" applyBorder="1" applyAlignment="1"/>
    <xf numFmtId="0" fontId="6" fillId="0" borderId="30" xfId="0" applyFont="1" applyBorder="1" applyAlignment="1"/>
    <xf numFmtId="0" fontId="6" fillId="0" borderId="13" xfId="0" applyFont="1" applyBorder="1" applyAlignment="1"/>
    <xf numFmtId="0" fontId="16" fillId="6" borderId="3" xfId="0" applyFont="1" applyFill="1" applyBorder="1" applyAlignment="1">
      <alignment horizontal="center" vertical="center"/>
    </xf>
    <xf numFmtId="0" fontId="16" fillId="6" borderId="5" xfId="0" applyFont="1" applyFill="1" applyBorder="1" applyAlignment="1">
      <alignment horizontal="center" vertical="center"/>
    </xf>
    <xf numFmtId="4" fontId="8" fillId="0" borderId="12" xfId="0" applyNumberFormat="1" applyFont="1" applyBorder="1" applyAlignment="1">
      <alignment vertical="center"/>
    </xf>
    <xf numFmtId="4" fontId="8" fillId="0" borderId="30" xfId="0" applyNumberFormat="1" applyFont="1" applyBorder="1" applyAlignment="1">
      <alignment vertical="center"/>
    </xf>
    <xf numFmtId="4" fontId="8" fillId="2" borderId="12" xfId="0" applyNumberFormat="1" applyFont="1" applyFill="1" applyBorder="1" applyAlignment="1" applyProtection="1">
      <alignment vertical="center"/>
      <protection locked="0"/>
    </xf>
    <xf numFmtId="4" fontId="8" fillId="2" borderId="30" xfId="0" applyNumberFormat="1" applyFont="1" applyFill="1" applyBorder="1" applyAlignment="1" applyProtection="1">
      <alignment vertical="center"/>
      <protection locked="0"/>
    </xf>
    <xf numFmtId="0" fontId="11"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 xfId="0" applyFont="1" applyBorder="1" applyAlignment="1">
      <alignment horizontal="center" vertical="center" wrapText="1"/>
    </xf>
    <xf numFmtId="0" fontId="11" fillId="0" borderId="2" xfId="0" applyFont="1" applyBorder="1" applyAlignment="1">
      <alignment horizontal="center" vertical="center"/>
    </xf>
    <xf numFmtId="0" fontId="18" fillId="0" borderId="1" xfId="0" applyFont="1" applyBorder="1" applyAlignment="1">
      <alignment horizontal="center" vertical="center"/>
    </xf>
    <xf numFmtId="2" fontId="8" fillId="6" borderId="21" xfId="0" applyNumberFormat="1" applyFont="1" applyFill="1" applyBorder="1" applyAlignment="1">
      <alignment horizontal="right" vertical="center"/>
    </xf>
    <xf numFmtId="2" fontId="8" fillId="6" borderId="32" xfId="0" applyNumberFormat="1" applyFont="1" applyFill="1" applyBorder="1" applyAlignment="1">
      <alignment horizontal="right" vertical="center"/>
    </xf>
    <xf numFmtId="2" fontId="8" fillId="6" borderId="9" xfId="0" applyNumberFormat="1" applyFont="1" applyFill="1" applyBorder="1" applyAlignment="1">
      <alignment horizontal="right" vertical="center"/>
    </xf>
    <xf numFmtId="2" fontId="8" fillId="5" borderId="21" xfId="0" applyNumberFormat="1" applyFont="1" applyFill="1" applyBorder="1" applyAlignment="1" applyProtection="1">
      <alignment horizontal="right" vertical="center"/>
      <protection locked="0"/>
    </xf>
    <xf numFmtId="2" fontId="8" fillId="5" borderId="9" xfId="0" applyNumberFormat="1" applyFont="1" applyFill="1" applyBorder="1" applyAlignment="1" applyProtection="1">
      <alignment horizontal="right" vertical="center"/>
      <protection locked="0"/>
    </xf>
    <xf numFmtId="0" fontId="10" fillId="0" borderId="2" xfId="0" applyFont="1" applyBorder="1" applyAlignment="1">
      <alignment horizontal="center"/>
    </xf>
    <xf numFmtId="0" fontId="10" fillId="0" borderId="1"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2" fontId="8" fillId="6" borderId="21" xfId="0" applyNumberFormat="1" applyFont="1" applyFill="1" applyBorder="1" applyAlignment="1" applyProtection="1">
      <alignment vertical="center"/>
      <protection locked="0"/>
    </xf>
    <xf numFmtId="2" fontId="8" fillId="6" borderId="9" xfId="0" applyNumberFormat="1" applyFont="1" applyFill="1" applyBorder="1" applyAlignment="1" applyProtection="1">
      <alignment vertical="center"/>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30" xfId="0" applyFont="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28" xfId="0" applyFont="1" applyFill="1" applyBorder="1" applyAlignment="1">
      <alignment horizontal="center" vertical="center"/>
    </xf>
    <xf numFmtId="49" fontId="8" fillId="2" borderId="31" xfId="0" applyNumberFormat="1" applyFont="1" applyFill="1" applyBorder="1" applyAlignment="1" applyProtection="1">
      <alignment horizontal="center"/>
      <protection locked="0"/>
    </xf>
    <xf numFmtId="49" fontId="8" fillId="2" borderId="1" xfId="0" applyNumberFormat="1" applyFont="1" applyFill="1" applyBorder="1" applyAlignment="1" applyProtection="1">
      <alignment horizontal="center"/>
      <protection locked="0"/>
    </xf>
    <xf numFmtId="49" fontId="8" fillId="2" borderId="2" xfId="0" applyNumberFormat="1" applyFont="1" applyFill="1" applyBorder="1" applyAlignment="1" applyProtection="1">
      <protection locked="0"/>
    </xf>
    <xf numFmtId="49" fontId="8" fillId="2" borderId="14" xfId="0" applyNumberFormat="1" applyFont="1" applyFill="1" applyBorder="1" applyAlignment="1" applyProtection="1">
      <protection locked="0"/>
    </xf>
    <xf numFmtId="49" fontId="8" fillId="2" borderId="1" xfId="0" applyNumberFormat="1" applyFont="1" applyFill="1" applyBorder="1" applyAlignment="1" applyProtection="1">
      <protection locked="0"/>
    </xf>
    <xf numFmtId="49" fontId="8" fillId="2" borderId="2" xfId="0" applyNumberFormat="1" applyFont="1" applyFill="1" applyBorder="1" applyAlignment="1" applyProtection="1">
      <alignment horizontal="center"/>
      <protection locked="0"/>
    </xf>
    <xf numFmtId="0" fontId="11" fillId="6" borderId="29" xfId="0" applyFont="1" applyFill="1" applyBorder="1" applyAlignment="1">
      <alignment vertical="center"/>
    </xf>
    <xf numFmtId="0" fontId="11" fillId="6" borderId="30" xfId="0" applyFont="1" applyFill="1" applyBorder="1" applyAlignment="1">
      <alignment vertical="center"/>
    </xf>
    <xf numFmtId="0" fontId="11" fillId="6" borderId="11" xfId="0" applyFont="1" applyFill="1" applyBorder="1" applyAlignment="1">
      <alignment vertical="center"/>
    </xf>
    <xf numFmtId="0" fontId="11" fillId="6" borderId="22" xfId="0" applyFont="1" applyFill="1" applyBorder="1" applyAlignment="1">
      <alignment vertical="center"/>
    </xf>
    <xf numFmtId="0" fontId="11" fillId="6" borderId="31" xfId="0" applyFont="1" applyFill="1" applyBorder="1" applyAlignment="1">
      <alignment vertical="center"/>
    </xf>
    <xf numFmtId="0" fontId="11" fillId="6" borderId="1" xfId="0" applyFont="1" applyFill="1" applyBorder="1" applyAlignment="1">
      <alignment vertical="center"/>
    </xf>
    <xf numFmtId="0" fontId="11" fillId="6" borderId="21"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32" xfId="0" applyFont="1" applyFill="1" applyBorder="1" applyAlignment="1">
      <alignment horizontal="center" vertical="center"/>
    </xf>
    <xf numFmtId="0" fontId="10" fillId="0" borderId="12" xfId="0" applyFont="1" applyBorder="1" applyAlignment="1">
      <alignment horizontal="center"/>
    </xf>
    <xf numFmtId="0" fontId="10" fillId="0" borderId="30" xfId="0" applyFont="1" applyBorder="1" applyAlignment="1">
      <alignment horizontal="center"/>
    </xf>
    <xf numFmtId="0" fontId="6" fillId="0" borderId="12" xfId="0" applyFont="1" applyBorder="1" applyAlignment="1">
      <alignment horizontal="center"/>
    </xf>
    <xf numFmtId="0" fontId="6" fillId="0" borderId="30" xfId="0" applyFont="1" applyBorder="1" applyAlignment="1">
      <alignment horizontal="center"/>
    </xf>
    <xf numFmtId="0" fontId="6" fillId="0" borderId="28" xfId="0" applyFont="1" applyBorder="1" applyAlignment="1">
      <alignment horizontal="center"/>
    </xf>
    <xf numFmtId="49" fontId="15" fillId="0" borderId="8" xfId="0" applyNumberFormat="1" applyFont="1" applyFill="1" applyBorder="1" applyAlignment="1" applyProtection="1">
      <alignment horizontal="right"/>
      <protection locked="0"/>
    </xf>
    <xf numFmtId="0" fontId="18" fillId="0" borderId="23" xfId="0" applyFont="1" applyBorder="1" applyAlignment="1">
      <alignment horizontal="right"/>
    </xf>
    <xf numFmtId="0" fontId="18" fillId="0" borderId="9" xfId="0" applyFont="1" applyBorder="1" applyAlignment="1">
      <alignment horizontal="right"/>
    </xf>
    <xf numFmtId="49" fontId="8" fillId="6" borderId="21" xfId="0" applyNumberFormat="1" applyFont="1" applyFill="1" applyBorder="1" applyAlignment="1" applyProtection="1">
      <protection locked="0"/>
    </xf>
    <xf numFmtId="0" fontId="0" fillId="6" borderId="23" xfId="0" applyFill="1" applyBorder="1" applyAlignment="1"/>
    <xf numFmtId="0" fontId="0" fillId="6" borderId="32" xfId="0" applyFill="1" applyBorder="1" applyAlignment="1"/>
    <xf numFmtId="0" fontId="10" fillId="0" borderId="3" xfId="0" applyFont="1" applyBorder="1" applyAlignment="1">
      <alignment horizontal="center" wrapText="1"/>
    </xf>
    <xf numFmtId="0" fontId="0" fillId="0" borderId="5" xfId="0" applyBorder="1" applyAlignment="1">
      <alignment horizontal="center" wrapText="1"/>
    </xf>
    <xf numFmtId="0" fontId="10" fillId="0" borderId="12" xfId="0" applyFont="1" applyBorder="1" applyAlignment="1">
      <alignment horizontal="center" wrapText="1"/>
    </xf>
    <xf numFmtId="0" fontId="10" fillId="0" borderId="30" xfId="0" applyFont="1"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wrapText="1"/>
    </xf>
    <xf numFmtId="0" fontId="6" fillId="0" borderId="25" xfId="0" applyFont="1" applyBorder="1" applyAlignment="1">
      <alignment horizontal="center" vertical="center"/>
    </xf>
    <xf numFmtId="0" fontId="0" fillId="0" borderId="26" xfId="0" applyBorder="1" applyAlignment="1">
      <alignment horizontal="center" vertical="center"/>
    </xf>
    <xf numFmtId="0" fontId="6" fillId="0" borderId="27" xfId="0" applyFont="1" applyBorder="1" applyAlignment="1">
      <alignment horizontal="left" vertical="center"/>
    </xf>
    <xf numFmtId="0" fontId="16" fillId="0" borderId="17" xfId="0" applyFont="1" applyBorder="1" applyAlignment="1">
      <alignment horizontal="left" vertical="center"/>
    </xf>
    <xf numFmtId="0" fontId="16" fillId="0" borderId="26" xfId="0" applyFont="1" applyBorder="1" applyAlignment="1">
      <alignment horizontal="left" vertical="center"/>
    </xf>
    <xf numFmtId="0" fontId="0" fillId="0" borderId="26" xfId="0" applyBorder="1" applyAlignment="1">
      <alignment horizontal="left" vertical="center"/>
    </xf>
    <xf numFmtId="0" fontId="6" fillId="0" borderId="27" xfId="0" applyFont="1" applyBorder="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0" fillId="0" borderId="17" xfId="0" applyBorder="1" applyAlignment="1">
      <alignment horizontal="left" vertical="center"/>
    </xf>
    <xf numFmtId="0" fontId="0" fillId="0" borderId="18" xfId="0" applyBorder="1" applyAlignment="1">
      <alignment horizontal="left" vertical="center"/>
    </xf>
    <xf numFmtId="166" fontId="8" fillId="2" borderId="2" xfId="0" applyNumberFormat="1" applyFont="1" applyFill="1" applyBorder="1" applyAlignment="1" applyProtection="1">
      <alignment horizontal="center"/>
      <protection locked="0"/>
    </xf>
    <xf numFmtId="166" fontId="8" fillId="2" borderId="14" xfId="0" applyNumberFormat="1" applyFont="1" applyFill="1" applyBorder="1" applyAlignment="1" applyProtection="1">
      <alignment horizontal="center"/>
      <protection locked="0"/>
    </xf>
    <xf numFmtId="166" fontId="8" fillId="2" borderId="6" xfId="0" applyNumberFormat="1" applyFont="1" applyFill="1" applyBorder="1" applyAlignment="1" applyProtection="1">
      <alignment horizontal="center"/>
      <protection locked="0"/>
    </xf>
    <xf numFmtId="0" fontId="1" fillId="0" borderId="0" xfId="0" applyFont="1" applyAlignment="1">
      <alignment horizontal="center"/>
    </xf>
    <xf numFmtId="0" fontId="0" fillId="0" borderId="0" xfId="0" applyAlignment="1"/>
    <xf numFmtId="0" fontId="0" fillId="0" borderId="16" xfId="0" applyBorder="1" applyAlignment="1"/>
    <xf numFmtId="0" fontId="2" fillId="0" borderId="0" xfId="0" applyFont="1" applyAlignment="1">
      <alignment horizontal="center" vertical="top" wrapText="1"/>
    </xf>
    <xf numFmtId="0" fontId="0" fillId="0" borderId="0" xfId="0" applyAlignment="1">
      <alignment horizontal="center" vertical="top" wrapText="1"/>
    </xf>
    <xf numFmtId="0" fontId="0" fillId="0" borderId="16" xfId="0" applyBorder="1" applyAlignment="1">
      <alignment horizontal="center" vertical="top" wrapText="1"/>
    </xf>
    <xf numFmtId="0" fontId="29" fillId="5" borderId="2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8" fillId="5" borderId="21" xfId="0" applyFont="1" applyFill="1" applyBorder="1" applyAlignment="1" applyProtection="1">
      <alignment vertical="center"/>
      <protection locked="0"/>
    </xf>
    <xf numFmtId="0" fontId="8" fillId="5" borderId="9" xfId="0" applyFont="1" applyFill="1" applyBorder="1" applyAlignment="1" applyProtection="1">
      <alignment vertical="center"/>
      <protection locked="0"/>
    </xf>
    <xf numFmtId="0" fontId="5" fillId="6" borderId="12" xfId="0" applyFont="1" applyFill="1" applyBorder="1" applyAlignment="1">
      <alignment vertical="center"/>
    </xf>
    <xf numFmtId="0" fontId="0" fillId="6" borderId="30" xfId="0" applyFill="1" applyBorder="1" applyAlignment="1">
      <alignment vertical="center"/>
    </xf>
    <xf numFmtId="0" fontId="0" fillId="6" borderId="24" xfId="0" applyFill="1" applyBorder="1" applyAlignment="1">
      <alignment vertical="center"/>
    </xf>
    <xf numFmtId="0" fontId="0" fillId="6" borderId="22" xfId="0" applyFill="1" applyBorder="1" applyAlignment="1">
      <alignment vertical="center"/>
    </xf>
    <xf numFmtId="0" fontId="0" fillId="6" borderId="29" xfId="0" applyFill="1" applyBorder="1" applyAlignment="1">
      <alignment vertical="center"/>
    </xf>
    <xf numFmtId="0" fontId="0" fillId="6" borderId="13" xfId="0" applyFill="1" applyBorder="1" applyAlignment="1"/>
    <xf numFmtId="0" fontId="5" fillId="6" borderId="0" xfId="0" applyFont="1" applyFill="1" applyBorder="1" applyAlignment="1"/>
    <xf numFmtId="0" fontId="0" fillId="6" borderId="0" xfId="0" applyFill="1" applyBorder="1" applyAlignment="1"/>
    <xf numFmtId="0" fontId="5" fillId="6" borderId="41" xfId="0" applyFont="1" applyFill="1" applyBorder="1" applyAlignment="1"/>
    <xf numFmtId="0" fontId="0" fillId="6" borderId="41" xfId="0" applyFill="1" applyBorder="1" applyAlignment="1"/>
    <xf numFmtId="0" fontId="11" fillId="0" borderId="40" xfId="0" applyFont="1" applyBorder="1" applyAlignment="1">
      <alignment horizontal="center" vertical="center"/>
    </xf>
    <xf numFmtId="0" fontId="18" fillId="0" borderId="42" xfId="0" applyFont="1" applyBorder="1" applyAlignment="1">
      <alignment horizontal="center" vertical="center"/>
    </xf>
    <xf numFmtId="2" fontId="15" fillId="6" borderId="37" xfId="0" applyNumberFormat="1" applyFont="1" applyFill="1" applyBorder="1" applyAlignment="1">
      <alignment vertical="center"/>
    </xf>
    <xf numFmtId="2" fontId="15" fillId="6" borderId="38" xfId="0" applyNumberFormat="1" applyFont="1" applyFill="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9" xfId="0" applyFont="1" applyBorder="1" applyAlignment="1">
      <alignment vertical="center"/>
    </xf>
    <xf numFmtId="0" fontId="10" fillId="0" borderId="28" xfId="0" applyFont="1" applyBorder="1" applyAlignment="1">
      <alignment horizontal="center"/>
    </xf>
    <xf numFmtId="49" fontId="16" fillId="2" borderId="0" xfId="0" applyNumberFormat="1" applyFont="1" applyFill="1" applyBorder="1" applyAlignment="1" applyProtection="1">
      <alignment horizontal="center" vertical="center" wrapText="1"/>
      <protection locked="0"/>
    </xf>
    <xf numFmtId="49" fontId="16" fillId="2" borderId="31" xfId="0" applyNumberFormat="1" applyFont="1" applyFill="1" applyBorder="1" applyAlignment="1" applyProtection="1">
      <alignment horizontal="center" vertical="center" wrapText="1"/>
      <protection locked="0"/>
    </xf>
    <xf numFmtId="49" fontId="16" fillId="2" borderId="14" xfId="0" applyNumberFormat="1" applyFont="1" applyFill="1" applyBorder="1" applyAlignment="1" applyProtection="1">
      <alignment horizontal="center" vertical="center" wrapText="1"/>
      <protection locked="0"/>
    </xf>
    <xf numFmtId="49" fontId="16" fillId="2" borderId="6" xfId="0" applyNumberFormat="1" applyFont="1" applyFill="1" applyBorder="1" applyAlignment="1" applyProtection="1">
      <alignment horizontal="center" vertical="center" wrapText="1"/>
      <protection locked="0"/>
    </xf>
    <xf numFmtId="0" fontId="10" fillId="0" borderId="6" xfId="0" applyFont="1" applyBorder="1" applyAlignment="1">
      <alignment horizontal="center"/>
    </xf>
    <xf numFmtId="0" fontId="8" fillId="2" borderId="34" xfId="0" applyFont="1" applyFill="1" applyBorder="1" applyAlignment="1" applyProtection="1">
      <alignment vertical="center"/>
      <protection locked="0"/>
    </xf>
    <xf numFmtId="0" fontId="8" fillId="2" borderId="10" xfId="0" applyFont="1" applyFill="1" applyBorder="1" applyAlignment="1" applyProtection="1">
      <alignment vertical="center"/>
      <protection locked="0"/>
    </xf>
    <xf numFmtId="2" fontId="8" fillId="2" borderId="10" xfId="0" applyNumberFormat="1" applyFont="1" applyFill="1" applyBorder="1" applyAlignment="1" applyProtection="1">
      <alignment vertical="center"/>
      <protection locked="0"/>
    </xf>
    <xf numFmtId="2" fontId="8" fillId="5" borderId="10" xfId="0" applyNumberFormat="1" applyFont="1" applyFill="1" applyBorder="1" applyAlignment="1" applyProtection="1">
      <alignment vertical="center"/>
      <protection locked="0"/>
    </xf>
    <xf numFmtId="4" fontId="8" fillId="5" borderId="10" xfId="0" applyNumberFormat="1" applyFont="1" applyFill="1" applyBorder="1" applyAlignment="1" applyProtection="1">
      <alignment vertical="center"/>
      <protection locked="0"/>
    </xf>
    <xf numFmtId="166" fontId="8" fillId="5" borderId="21" xfId="0" applyNumberFormat="1" applyFont="1" applyFill="1" applyBorder="1" applyAlignment="1" applyProtection="1">
      <alignment vertical="center"/>
      <protection locked="0"/>
    </xf>
    <xf numFmtId="166" fontId="8" fillId="5" borderId="9" xfId="0" applyNumberFormat="1" applyFont="1" applyFill="1" applyBorder="1" applyAlignment="1" applyProtection="1">
      <alignment vertical="center"/>
      <protection locked="0"/>
    </xf>
    <xf numFmtId="2" fontId="8" fillId="5" borderId="21" xfId="0" applyNumberFormat="1" applyFont="1" applyFill="1" applyBorder="1" applyAlignment="1" applyProtection="1">
      <alignment vertical="center"/>
      <protection locked="0"/>
    </xf>
    <xf numFmtId="2" fontId="8" fillId="5" borderId="9" xfId="0" applyNumberFormat="1" applyFont="1" applyFill="1" applyBorder="1" applyAlignment="1" applyProtection="1">
      <alignment vertical="center"/>
      <protection locked="0"/>
    </xf>
    <xf numFmtId="0" fontId="18" fillId="0" borderId="31" xfId="0" applyFont="1" applyBorder="1" applyAlignment="1">
      <alignment horizontal="center" vertical="center"/>
    </xf>
    <xf numFmtId="0" fontId="18" fillId="0" borderId="14" xfId="0" applyFont="1" applyBorder="1" applyAlignment="1">
      <alignment horizontal="center" vertical="center"/>
    </xf>
    <xf numFmtId="0" fontId="18"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31" xfId="0" applyFont="1" applyBorder="1" applyAlignment="1">
      <alignment horizontal="center" vertical="center"/>
    </xf>
    <xf numFmtId="0" fontId="10" fillId="0" borderId="14" xfId="0" applyFont="1" applyBorder="1" applyAlignment="1">
      <alignment horizontal="center" vertical="center"/>
    </xf>
    <xf numFmtId="0" fontId="10" fillId="0" borderId="1" xfId="0" applyFont="1" applyBorder="1" applyAlignment="1">
      <alignment horizontal="center" vertical="center"/>
    </xf>
    <xf numFmtId="0" fontId="5" fillId="0" borderId="17" xfId="0" applyFont="1" applyBorder="1" applyAlignment="1"/>
    <xf numFmtId="0" fontId="0" fillId="0" borderId="17" xfId="0" applyBorder="1" applyAlignment="1"/>
    <xf numFmtId="0" fontId="6" fillId="0" borderId="17" xfId="0" applyFont="1" applyBorder="1" applyAlignment="1">
      <alignment horizontal="left" wrapText="1"/>
    </xf>
    <xf numFmtId="0" fontId="0" fillId="0" borderId="17" xfId="0"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0" fontId="6" fillId="0" borderId="17" xfId="0" applyFont="1" applyBorder="1" applyAlignment="1">
      <alignment horizontal="right" vertical="top"/>
    </xf>
    <xf numFmtId="0" fontId="0" fillId="0" borderId="17" xfId="0" applyBorder="1" applyAlignment="1">
      <alignment vertical="top"/>
    </xf>
    <xf numFmtId="0" fontId="0" fillId="0" borderId="18" xfId="0" applyBorder="1" applyAlignment="1">
      <alignment vertical="top"/>
    </xf>
    <xf numFmtId="0" fontId="0" fillId="0" borderId="0" xfId="0" applyAlignment="1">
      <alignment vertical="top"/>
    </xf>
    <xf numFmtId="0" fontId="0" fillId="0" borderId="19" xfId="0" applyBorder="1" applyAlignment="1">
      <alignment vertical="top"/>
    </xf>
    <xf numFmtId="0" fontId="0" fillId="0" borderId="16" xfId="0" applyBorder="1" applyAlignment="1">
      <alignment vertical="top"/>
    </xf>
    <xf numFmtId="0" fontId="0" fillId="0" borderId="20" xfId="0" applyBorder="1" applyAlignment="1">
      <alignment vertical="top"/>
    </xf>
    <xf numFmtId="0" fontId="8" fillId="0" borderId="25" xfId="0" applyFont="1" applyBorder="1" applyAlignment="1">
      <alignment horizontal="center" vertical="center"/>
    </xf>
    <xf numFmtId="0" fontId="8" fillId="0" borderId="17"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0" fillId="0" borderId="0" xfId="0" applyAlignment="1">
      <alignment vertical="center" wrapText="1"/>
    </xf>
    <xf numFmtId="0" fontId="25" fillId="0" borderId="0" xfId="0" applyFont="1" applyAlignment="1">
      <alignment vertic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13</xdr:col>
      <xdr:colOff>495314</xdr:colOff>
      <xdr:row>21</xdr:row>
      <xdr:rowOff>85725</xdr:rowOff>
    </xdr:from>
    <xdr:to>
      <xdr:col>13</xdr:col>
      <xdr:colOff>571514</xdr:colOff>
      <xdr:row>21</xdr:row>
      <xdr:rowOff>85725</xdr:rowOff>
    </xdr:to>
    <xdr:sp macro="" textlink="">
      <xdr:nvSpPr>
        <xdr:cNvPr id="1319" name="Line 1">
          <a:extLst>
            <a:ext uri="{FF2B5EF4-FFF2-40B4-BE49-F238E27FC236}">
              <a16:creationId xmlns:a16="http://schemas.microsoft.com/office/drawing/2014/main" id="{00000000-0008-0000-0000-000027050000}"/>
            </a:ext>
          </a:extLst>
        </xdr:cNvPr>
        <xdr:cNvSpPr>
          <a:spLocks noChangeShapeType="1"/>
        </xdr:cNvSpPr>
      </xdr:nvSpPr>
      <xdr:spPr bwMode="auto">
        <a:xfrm>
          <a:off x="10901843" y="3992843"/>
          <a:ext cx="76200" cy="0"/>
        </a:xfrm>
        <a:prstGeom prst="line">
          <a:avLst/>
        </a:prstGeom>
        <a:noFill/>
        <a:ln w="0">
          <a:solidFill>
            <a:srgbClr val="000000"/>
          </a:solidFill>
          <a:round/>
          <a:headEnd/>
          <a:tailEnd type="triangle" w="lg" len="sm"/>
        </a:ln>
        <a:extLst>
          <a:ext uri="{909E8E84-426E-40DD-AFC4-6F175D3DCCD1}">
            <a14:hiddenFill xmlns:a14="http://schemas.microsoft.com/office/drawing/2010/main">
              <a:noFill/>
            </a14:hiddenFill>
          </a:ext>
        </a:extLst>
      </xdr:spPr>
    </xdr:sp>
    <xdr:clientData/>
  </xdr:twoCellAnchor>
  <xdr:twoCellAnchor>
    <xdr:from>
      <xdr:col>13</xdr:col>
      <xdr:colOff>502786</xdr:colOff>
      <xdr:row>25</xdr:row>
      <xdr:rowOff>85725</xdr:rowOff>
    </xdr:from>
    <xdr:to>
      <xdr:col>13</xdr:col>
      <xdr:colOff>578986</xdr:colOff>
      <xdr:row>25</xdr:row>
      <xdr:rowOff>85725</xdr:rowOff>
    </xdr:to>
    <xdr:sp macro="" textlink="">
      <xdr:nvSpPr>
        <xdr:cNvPr id="1320" name="Line 2">
          <a:extLst>
            <a:ext uri="{FF2B5EF4-FFF2-40B4-BE49-F238E27FC236}">
              <a16:creationId xmlns:a16="http://schemas.microsoft.com/office/drawing/2014/main" id="{00000000-0008-0000-0000-000028050000}"/>
            </a:ext>
          </a:extLst>
        </xdr:cNvPr>
        <xdr:cNvSpPr>
          <a:spLocks noChangeShapeType="1"/>
        </xdr:cNvSpPr>
      </xdr:nvSpPr>
      <xdr:spPr bwMode="auto">
        <a:xfrm>
          <a:off x="10909315" y="4478431"/>
          <a:ext cx="76200" cy="0"/>
        </a:xfrm>
        <a:prstGeom prst="line">
          <a:avLst/>
        </a:prstGeom>
        <a:noFill/>
        <a:ln w="0">
          <a:solidFill>
            <a:srgbClr val="000000"/>
          </a:solidFill>
          <a:round/>
          <a:headEnd/>
          <a:tailEnd type="triangle" w="lg" len="sm"/>
        </a:ln>
        <a:extLst>
          <a:ext uri="{909E8E84-426E-40DD-AFC4-6F175D3DCCD1}">
            <a14:hiddenFill xmlns:a14="http://schemas.microsoft.com/office/drawing/2010/main">
              <a:noFill/>
            </a14:hiddenFill>
          </a:ext>
        </a:extLst>
      </xdr:spPr>
    </xdr:sp>
    <xdr:clientData/>
  </xdr:twoCellAnchor>
  <xdr:twoCellAnchor>
    <xdr:from>
      <xdr:col>8</xdr:col>
      <xdr:colOff>641537</xdr:colOff>
      <xdr:row>35</xdr:row>
      <xdr:rowOff>80309</xdr:rowOff>
    </xdr:from>
    <xdr:to>
      <xdr:col>8</xdr:col>
      <xdr:colOff>717737</xdr:colOff>
      <xdr:row>35</xdr:row>
      <xdr:rowOff>80309</xdr:rowOff>
    </xdr:to>
    <xdr:sp macro="" textlink="">
      <xdr:nvSpPr>
        <xdr:cNvPr id="1321" name="Line 3">
          <a:extLst>
            <a:ext uri="{FF2B5EF4-FFF2-40B4-BE49-F238E27FC236}">
              <a16:creationId xmlns:a16="http://schemas.microsoft.com/office/drawing/2014/main" id="{00000000-0008-0000-0000-000029050000}"/>
            </a:ext>
          </a:extLst>
        </xdr:cNvPr>
        <xdr:cNvSpPr>
          <a:spLocks noChangeShapeType="1"/>
        </xdr:cNvSpPr>
      </xdr:nvSpPr>
      <xdr:spPr bwMode="auto">
        <a:xfrm>
          <a:off x="7297831" y="6295838"/>
          <a:ext cx="76200" cy="0"/>
        </a:xfrm>
        <a:prstGeom prst="line">
          <a:avLst/>
        </a:prstGeom>
        <a:noFill/>
        <a:ln w="0">
          <a:solidFill>
            <a:srgbClr val="000000"/>
          </a:solidFill>
          <a:round/>
          <a:headEnd/>
          <a:tailEnd type="triangle" w="lg" len="sm"/>
        </a:ln>
        <a:extLst>
          <a:ext uri="{909E8E84-426E-40DD-AFC4-6F175D3DCCD1}">
            <a14:hiddenFill xmlns:a14="http://schemas.microsoft.com/office/drawing/2010/main">
              <a:noFill/>
            </a14:hiddenFill>
          </a:ext>
        </a:extLst>
      </xdr:spPr>
      <xdr:txBody>
        <a:bodyPr/>
        <a:lstStyle/>
        <a:p>
          <a:endParaRPr lang="en-US"/>
        </a:p>
      </xdr:txBody>
    </xdr:sp>
    <xdr:clientData/>
  </xdr:twoCellAnchor>
  <xdr:twoCellAnchor>
    <xdr:from>
      <xdr:col>2</xdr:col>
      <xdr:colOff>1333500</xdr:colOff>
      <xdr:row>35</xdr:row>
      <xdr:rowOff>95250</xdr:rowOff>
    </xdr:from>
    <xdr:to>
      <xdr:col>2</xdr:col>
      <xdr:colOff>1409700</xdr:colOff>
      <xdr:row>35</xdr:row>
      <xdr:rowOff>95250</xdr:rowOff>
    </xdr:to>
    <xdr:sp macro="" textlink="">
      <xdr:nvSpPr>
        <xdr:cNvPr id="1322" name="Line 4">
          <a:extLst>
            <a:ext uri="{FF2B5EF4-FFF2-40B4-BE49-F238E27FC236}">
              <a16:creationId xmlns:a16="http://schemas.microsoft.com/office/drawing/2014/main" id="{00000000-0008-0000-0000-00002A050000}"/>
            </a:ext>
          </a:extLst>
        </xdr:cNvPr>
        <xdr:cNvSpPr>
          <a:spLocks noChangeShapeType="1"/>
        </xdr:cNvSpPr>
      </xdr:nvSpPr>
      <xdr:spPr bwMode="auto">
        <a:xfrm>
          <a:off x="2447925" y="5362575"/>
          <a:ext cx="76200" cy="0"/>
        </a:xfrm>
        <a:prstGeom prst="line">
          <a:avLst/>
        </a:prstGeom>
        <a:noFill/>
        <a:ln w="0">
          <a:solidFill>
            <a:srgbClr val="000000"/>
          </a:solidFill>
          <a:round/>
          <a:headEnd/>
          <a:tailEnd type="triangle" w="lg" len="sm"/>
        </a:ln>
        <a:extLst>
          <a:ext uri="{909E8E84-426E-40DD-AFC4-6F175D3DCCD1}">
            <a14:hiddenFill xmlns:a14="http://schemas.microsoft.com/office/drawing/2010/main">
              <a:noFill/>
            </a14:hiddenFill>
          </a:ext>
        </a:extLst>
      </xdr:spPr>
    </xdr:sp>
    <xdr:clientData/>
  </xdr:twoCellAnchor>
  <xdr:twoCellAnchor>
    <xdr:from>
      <xdr:col>8</xdr:col>
      <xdr:colOff>656480</xdr:colOff>
      <xdr:row>36</xdr:row>
      <xdr:rowOff>95250</xdr:rowOff>
    </xdr:from>
    <xdr:to>
      <xdr:col>8</xdr:col>
      <xdr:colOff>732680</xdr:colOff>
      <xdr:row>36</xdr:row>
      <xdr:rowOff>95250</xdr:rowOff>
    </xdr:to>
    <xdr:sp macro="" textlink="">
      <xdr:nvSpPr>
        <xdr:cNvPr id="1323" name="Line 5">
          <a:extLst>
            <a:ext uri="{FF2B5EF4-FFF2-40B4-BE49-F238E27FC236}">
              <a16:creationId xmlns:a16="http://schemas.microsoft.com/office/drawing/2014/main" id="{00000000-0008-0000-0000-00002B050000}"/>
            </a:ext>
          </a:extLst>
        </xdr:cNvPr>
        <xdr:cNvSpPr>
          <a:spLocks noChangeShapeType="1"/>
        </xdr:cNvSpPr>
      </xdr:nvSpPr>
      <xdr:spPr bwMode="auto">
        <a:xfrm>
          <a:off x="7312774" y="6505015"/>
          <a:ext cx="76200" cy="0"/>
        </a:xfrm>
        <a:prstGeom prst="line">
          <a:avLst/>
        </a:prstGeom>
        <a:noFill/>
        <a:ln w="0">
          <a:solidFill>
            <a:srgbClr val="000000"/>
          </a:solidFill>
          <a:round/>
          <a:headEnd/>
          <a:tailEnd type="triangle" w="lg" len="sm"/>
        </a:ln>
        <a:extLst>
          <a:ext uri="{909E8E84-426E-40DD-AFC4-6F175D3DCCD1}">
            <a14:hiddenFill xmlns:a14="http://schemas.microsoft.com/office/drawing/2010/main">
              <a:noFill/>
            </a14:hiddenFill>
          </a:ext>
        </a:extLst>
      </xdr:spPr>
      <xdr:txBody>
        <a:bodyPr/>
        <a:lstStyle/>
        <a:p>
          <a:endParaRPr lang="en-US"/>
        </a:p>
      </xdr:txBody>
    </xdr:sp>
    <xdr:clientData/>
  </xdr:twoCellAnchor>
  <xdr:twoCellAnchor>
    <xdr:from>
      <xdr:col>13</xdr:col>
      <xdr:colOff>495300</xdr:colOff>
      <xdr:row>24</xdr:row>
      <xdr:rowOff>0</xdr:rowOff>
    </xdr:from>
    <xdr:to>
      <xdr:col>13</xdr:col>
      <xdr:colOff>571500</xdr:colOff>
      <xdr:row>24</xdr:row>
      <xdr:rowOff>0</xdr:rowOff>
    </xdr:to>
    <xdr:sp macro="" textlink="">
      <xdr:nvSpPr>
        <xdr:cNvPr id="1324" name="Line 6">
          <a:extLst>
            <a:ext uri="{FF2B5EF4-FFF2-40B4-BE49-F238E27FC236}">
              <a16:creationId xmlns:a16="http://schemas.microsoft.com/office/drawing/2014/main" id="{00000000-0008-0000-0000-00002C050000}"/>
            </a:ext>
          </a:extLst>
        </xdr:cNvPr>
        <xdr:cNvSpPr>
          <a:spLocks noChangeShapeType="1"/>
        </xdr:cNvSpPr>
      </xdr:nvSpPr>
      <xdr:spPr bwMode="auto">
        <a:xfrm>
          <a:off x="9934575" y="3324225"/>
          <a:ext cx="76200" cy="0"/>
        </a:xfrm>
        <a:prstGeom prst="line">
          <a:avLst/>
        </a:prstGeom>
        <a:noFill/>
        <a:ln w="0">
          <a:solidFill>
            <a:srgbClr val="000000"/>
          </a:solidFill>
          <a:round/>
          <a:headEnd/>
          <a:tailEnd type="triangle" w="lg" len="sm"/>
        </a:ln>
        <a:extLst>
          <a:ext uri="{909E8E84-426E-40DD-AFC4-6F175D3DCCD1}">
            <a14:hiddenFill xmlns:a14="http://schemas.microsoft.com/office/drawing/2010/main">
              <a:noFill/>
            </a14:hiddenFill>
          </a:ext>
        </a:extLst>
      </xdr:spPr>
    </xdr:sp>
    <xdr:clientData/>
  </xdr:twoCellAnchor>
  <xdr:twoCellAnchor>
    <xdr:from>
      <xdr:col>9</xdr:col>
      <xdr:colOff>1095939</xdr:colOff>
      <xdr:row>21</xdr:row>
      <xdr:rowOff>95250</xdr:rowOff>
    </xdr:from>
    <xdr:to>
      <xdr:col>9</xdr:col>
      <xdr:colOff>1172139</xdr:colOff>
      <xdr:row>21</xdr:row>
      <xdr:rowOff>95250</xdr:rowOff>
    </xdr:to>
    <xdr:sp macro="" textlink="">
      <xdr:nvSpPr>
        <xdr:cNvPr id="1325" name="Line 7">
          <a:extLst>
            <a:ext uri="{FF2B5EF4-FFF2-40B4-BE49-F238E27FC236}">
              <a16:creationId xmlns:a16="http://schemas.microsoft.com/office/drawing/2014/main" id="{00000000-0008-0000-0000-00002D050000}"/>
            </a:ext>
          </a:extLst>
        </xdr:cNvPr>
        <xdr:cNvSpPr>
          <a:spLocks noChangeShapeType="1"/>
        </xdr:cNvSpPr>
      </xdr:nvSpPr>
      <xdr:spPr bwMode="auto">
        <a:xfrm>
          <a:off x="8499292" y="3718485"/>
          <a:ext cx="76200" cy="0"/>
        </a:xfrm>
        <a:prstGeom prst="line">
          <a:avLst/>
        </a:prstGeom>
        <a:noFill/>
        <a:ln w="0">
          <a:solidFill>
            <a:srgbClr val="000000"/>
          </a:solidFill>
          <a:round/>
          <a:headEnd/>
          <a:tailEnd type="triangle" w="lg" len="sm"/>
        </a:ln>
        <a:extLst>
          <a:ext uri="{909E8E84-426E-40DD-AFC4-6F175D3DCCD1}">
            <a14:hiddenFill xmlns:a14="http://schemas.microsoft.com/office/drawing/2010/main">
              <a:noFill/>
            </a14:hiddenFill>
          </a:ext>
        </a:extLst>
      </xdr:spPr>
    </xdr:sp>
    <xdr:clientData/>
  </xdr:twoCellAnchor>
  <xdr:twoCellAnchor editAs="oneCell">
    <xdr:from>
      <xdr:col>0</xdr:col>
      <xdr:colOff>67239</xdr:colOff>
      <xdr:row>0</xdr:row>
      <xdr:rowOff>67236</xdr:rowOff>
    </xdr:from>
    <xdr:to>
      <xdr:col>2</xdr:col>
      <xdr:colOff>1001063</xdr:colOff>
      <xdr:row>1</xdr:row>
      <xdr:rowOff>156882</xdr:rowOff>
    </xdr:to>
    <xdr:pic>
      <xdr:nvPicPr>
        <xdr:cNvPr id="1326" name="Picture 8" descr="INAC_FIP_BIL_col">
          <a:extLst>
            <a:ext uri="{FF2B5EF4-FFF2-40B4-BE49-F238E27FC236}">
              <a16:creationId xmlns:a16="http://schemas.microsoft.com/office/drawing/2014/main" id="{00000000-0008-0000-0000-00002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91676"/>
        <a:stretch>
          <a:fillRect/>
        </a:stretch>
      </xdr:blipFill>
      <xdr:spPr bwMode="auto">
        <a:xfrm>
          <a:off x="67239" y="67236"/>
          <a:ext cx="2562412" cy="25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76200</xdr:colOff>
      <xdr:row>40</xdr:row>
      <xdr:rowOff>142875</xdr:rowOff>
    </xdr:from>
    <xdr:to>
      <xdr:col>15</xdr:col>
      <xdr:colOff>571499</xdr:colOff>
      <xdr:row>42</xdr:row>
      <xdr:rowOff>90208</xdr:rowOff>
    </xdr:to>
    <xdr:pic>
      <xdr:nvPicPr>
        <xdr:cNvPr id="1327" name="Picture 9" descr="wordmark_col">
          <a:extLst>
            <a:ext uri="{FF2B5EF4-FFF2-40B4-BE49-F238E27FC236}">
              <a16:creationId xmlns:a16="http://schemas.microsoft.com/office/drawing/2014/main" id="{00000000-0008-0000-0000-00002F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70345"/>
        <a:stretch>
          <a:fillRect/>
        </a:stretch>
      </xdr:blipFill>
      <xdr:spPr bwMode="auto">
        <a:xfrm>
          <a:off x="10096500" y="6067425"/>
          <a:ext cx="10763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136072</xdr:colOff>
      <xdr:row>54</xdr:row>
      <xdr:rowOff>149679</xdr:rowOff>
    </xdr:from>
    <xdr:to>
      <xdr:col>9</xdr:col>
      <xdr:colOff>340514</xdr:colOff>
      <xdr:row>73</xdr:row>
      <xdr:rowOff>136071</xdr:rowOff>
    </xdr:to>
    <xdr:pic>
      <xdr:nvPicPr>
        <xdr:cNvPr id="4233" name="Picture 137">
          <a:extLst>
            <a:ext uri="{FF2B5EF4-FFF2-40B4-BE49-F238E27FC236}">
              <a16:creationId xmlns:a16="http://schemas.microsoft.com/office/drawing/2014/main" id="{00000000-0008-0000-0200-000089100000}"/>
            </a:ext>
          </a:extLst>
        </xdr:cNvPr>
        <xdr:cNvPicPr>
          <a:picLocks noChangeAspect="1" noChangeArrowheads="1"/>
        </xdr:cNvPicPr>
      </xdr:nvPicPr>
      <xdr:blipFill>
        <a:blip xmlns:r="http://schemas.openxmlformats.org/officeDocument/2006/relationships" r:embed="rId1"/>
        <a:srcRect b="4177"/>
        <a:stretch>
          <a:fillRect/>
        </a:stretch>
      </xdr:blipFill>
      <xdr:spPr bwMode="auto">
        <a:xfrm>
          <a:off x="136072" y="9701893"/>
          <a:ext cx="5715335" cy="308882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163285</xdr:colOff>
      <xdr:row>176</xdr:row>
      <xdr:rowOff>108857</xdr:rowOff>
    </xdr:from>
    <xdr:to>
      <xdr:col>10</xdr:col>
      <xdr:colOff>493458</xdr:colOff>
      <xdr:row>198</xdr:row>
      <xdr:rowOff>27215</xdr:rowOff>
    </xdr:to>
    <xdr:pic>
      <xdr:nvPicPr>
        <xdr:cNvPr id="4232" name="Picture 136">
          <a:extLst>
            <a:ext uri="{FF2B5EF4-FFF2-40B4-BE49-F238E27FC236}">
              <a16:creationId xmlns:a16="http://schemas.microsoft.com/office/drawing/2014/main" id="{00000000-0008-0000-0200-000088100000}"/>
            </a:ext>
          </a:extLst>
        </xdr:cNvPr>
        <xdr:cNvPicPr>
          <a:picLocks noChangeAspect="1" noChangeArrowheads="1"/>
        </xdr:cNvPicPr>
      </xdr:nvPicPr>
      <xdr:blipFill>
        <a:blip xmlns:r="http://schemas.openxmlformats.org/officeDocument/2006/relationships" r:embed="rId2"/>
        <a:srcRect b="3622"/>
        <a:stretch>
          <a:fillRect/>
        </a:stretch>
      </xdr:blipFill>
      <xdr:spPr bwMode="auto">
        <a:xfrm>
          <a:off x="163285" y="30656893"/>
          <a:ext cx="6453387" cy="351064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104775</xdr:colOff>
      <xdr:row>153</xdr:row>
      <xdr:rowOff>123825</xdr:rowOff>
    </xdr:from>
    <xdr:to>
      <xdr:col>10</xdr:col>
      <xdr:colOff>257175</xdr:colOff>
      <xdr:row>174</xdr:row>
      <xdr:rowOff>95250</xdr:rowOff>
    </xdr:to>
    <xdr:pic>
      <xdr:nvPicPr>
        <xdr:cNvPr id="4366" name="Picture 108">
          <a:extLst>
            <a:ext uri="{FF2B5EF4-FFF2-40B4-BE49-F238E27FC236}">
              <a16:creationId xmlns:a16="http://schemas.microsoft.com/office/drawing/2014/main" id="{00000000-0008-0000-0200-00000E1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4308"/>
        <a:stretch>
          <a:fillRect/>
        </a:stretch>
      </xdr:blipFill>
      <xdr:spPr bwMode="auto">
        <a:xfrm>
          <a:off x="104775" y="26708100"/>
          <a:ext cx="6248400" cy="337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127000</xdr:colOff>
      <xdr:row>7</xdr:row>
      <xdr:rowOff>120650</xdr:rowOff>
    </xdr:from>
    <xdr:to>
      <xdr:col>9</xdr:col>
      <xdr:colOff>411380</xdr:colOff>
      <xdr:row>27</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4"/>
        <a:srcRect t="19839" r="24444" b="5842"/>
        <a:stretch>
          <a:fillRect/>
        </a:stretch>
      </xdr:blipFill>
      <xdr:spPr bwMode="auto">
        <a:xfrm>
          <a:off x="127000" y="1501775"/>
          <a:ext cx="5713630" cy="30543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333375</xdr:colOff>
      <xdr:row>28</xdr:row>
      <xdr:rowOff>111125</xdr:rowOff>
    </xdr:from>
    <xdr:to>
      <xdr:col>9</xdr:col>
      <xdr:colOff>322968</xdr:colOff>
      <xdr:row>52</xdr:row>
      <xdr:rowOff>6811</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5"/>
        <a:srcRect r="24978" b="6457"/>
        <a:stretch>
          <a:fillRect/>
        </a:stretch>
      </xdr:blipFill>
      <xdr:spPr bwMode="auto">
        <a:xfrm>
          <a:off x="333375" y="4826000"/>
          <a:ext cx="5418843" cy="370568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127000</xdr:colOff>
      <xdr:row>76</xdr:row>
      <xdr:rowOff>127000</xdr:rowOff>
    </xdr:from>
    <xdr:to>
      <xdr:col>10</xdr:col>
      <xdr:colOff>472248</xdr:colOff>
      <xdr:row>97</xdr:row>
      <xdr:rowOff>108083</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6"/>
        <a:srcRect b="5208"/>
        <a:stretch>
          <a:fillRect/>
        </a:stretch>
      </xdr:blipFill>
      <xdr:spPr bwMode="auto">
        <a:xfrm>
          <a:off x="127000" y="13636625"/>
          <a:ext cx="6377748" cy="331483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4</xdr:col>
      <xdr:colOff>218516</xdr:colOff>
      <xdr:row>92</xdr:row>
      <xdr:rowOff>156643</xdr:rowOff>
    </xdr:from>
    <xdr:to>
      <xdr:col>6</xdr:col>
      <xdr:colOff>468780</xdr:colOff>
      <xdr:row>96</xdr:row>
      <xdr:rowOff>3496</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2631516" y="16206268"/>
          <a:ext cx="1456764" cy="481853"/>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ctr"/>
          <a:r>
            <a:rPr lang="en-CA" sz="1100"/>
            <a:t>User must be in the "GRS csv file tab"</a:t>
          </a:r>
        </a:p>
      </xdr:txBody>
    </xdr:sp>
    <xdr:clientData/>
  </xdr:twoCellAnchor>
  <xdr:twoCellAnchor>
    <xdr:from>
      <xdr:col>3</xdr:col>
      <xdr:colOff>304800</xdr:colOff>
      <xdr:row>96</xdr:row>
      <xdr:rowOff>0</xdr:rowOff>
    </xdr:from>
    <xdr:to>
      <xdr:col>5</xdr:col>
      <xdr:colOff>342900</xdr:colOff>
      <xdr:row>96</xdr:row>
      <xdr:rowOff>85725</xdr:rowOff>
    </xdr:to>
    <xdr:cxnSp macro="">
      <xdr:nvCxnSpPr>
        <xdr:cNvPr id="4371" name="Straight Arrow Connector 6">
          <a:extLst>
            <a:ext uri="{FF2B5EF4-FFF2-40B4-BE49-F238E27FC236}">
              <a16:creationId xmlns:a16="http://schemas.microsoft.com/office/drawing/2014/main" id="{00000000-0008-0000-0200-000013110000}"/>
            </a:ext>
          </a:extLst>
        </xdr:cNvPr>
        <xdr:cNvCxnSpPr>
          <a:cxnSpLocks noChangeShapeType="1"/>
          <a:stCxn id="6" idx="2"/>
        </xdr:cNvCxnSpPr>
      </xdr:nvCxnSpPr>
      <xdr:spPr bwMode="auto">
        <a:xfrm flipH="1">
          <a:off x="2133600" y="16964025"/>
          <a:ext cx="1257300" cy="85725"/>
        </a:xfrm>
        <a:prstGeom prst="straightConnector1">
          <a:avLst/>
        </a:prstGeom>
        <a:noFill/>
        <a:ln w="2857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306294</xdr:colOff>
      <xdr:row>81</xdr:row>
      <xdr:rowOff>42717</xdr:rowOff>
    </xdr:from>
    <xdr:to>
      <xdr:col>6</xdr:col>
      <xdr:colOff>121397</xdr:colOff>
      <xdr:row>86</xdr:row>
      <xdr:rowOff>78202</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2116044" y="14346092"/>
          <a:ext cx="1624853" cy="82923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ctr"/>
          <a:r>
            <a:rPr lang="en-CA" sz="1100"/>
            <a:t>Choose</a:t>
          </a:r>
          <a:r>
            <a:rPr lang="en-CA" sz="1100" baseline="0"/>
            <a:t> the Windows Button,</a:t>
          </a:r>
        </a:p>
        <a:p>
          <a:pPr algn="ctr"/>
          <a:endParaRPr lang="en-CA" sz="1100" baseline="0"/>
        </a:p>
        <a:p>
          <a:pPr algn="ctr"/>
          <a:r>
            <a:rPr lang="en-CA" sz="1100" baseline="0"/>
            <a:t> then click on "Save As"</a:t>
          </a:r>
          <a:endParaRPr lang="en-CA" sz="1100"/>
        </a:p>
      </xdr:txBody>
    </xdr:sp>
    <xdr:clientData/>
  </xdr:twoCellAnchor>
  <xdr:twoCellAnchor>
    <xdr:from>
      <xdr:col>0</xdr:col>
      <xdr:colOff>542925</xdr:colOff>
      <xdr:row>82</xdr:row>
      <xdr:rowOff>9525</xdr:rowOff>
    </xdr:from>
    <xdr:to>
      <xdr:col>3</xdr:col>
      <xdr:colOff>304800</xdr:colOff>
      <xdr:row>83</xdr:row>
      <xdr:rowOff>142875</xdr:rowOff>
    </xdr:to>
    <xdr:cxnSp macro="">
      <xdr:nvCxnSpPr>
        <xdr:cNvPr id="4373" name="Straight Arrow Connector 8">
          <a:extLst>
            <a:ext uri="{FF2B5EF4-FFF2-40B4-BE49-F238E27FC236}">
              <a16:creationId xmlns:a16="http://schemas.microsoft.com/office/drawing/2014/main" id="{00000000-0008-0000-0200-000015110000}"/>
            </a:ext>
          </a:extLst>
        </xdr:cNvPr>
        <xdr:cNvCxnSpPr>
          <a:cxnSpLocks noChangeShapeType="1"/>
          <a:stCxn id="8" idx="1"/>
        </xdr:cNvCxnSpPr>
      </xdr:nvCxnSpPr>
      <xdr:spPr bwMode="auto">
        <a:xfrm flipH="1" flipV="1">
          <a:off x="542925" y="14706600"/>
          <a:ext cx="1590675" cy="295275"/>
        </a:xfrm>
        <a:prstGeom prst="straightConnector1">
          <a:avLst/>
        </a:prstGeom>
        <a:noFill/>
        <a:ln w="2857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0</xdr:col>
      <xdr:colOff>254000</xdr:colOff>
      <xdr:row>106</xdr:row>
      <xdr:rowOff>40153</xdr:rowOff>
    </xdr:from>
    <xdr:to>
      <xdr:col>10</xdr:col>
      <xdr:colOff>93062</xdr:colOff>
      <xdr:row>125</xdr:row>
      <xdr:rowOff>93516</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7"/>
        <a:srcRect b="4355"/>
        <a:stretch>
          <a:fillRect/>
        </a:stretch>
      </xdr:blipFill>
      <xdr:spPr bwMode="auto">
        <a:xfrm>
          <a:off x="254000" y="18344028"/>
          <a:ext cx="5871562" cy="306961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5</xdr:col>
      <xdr:colOff>495460</xdr:colOff>
      <xdr:row>102</xdr:row>
      <xdr:rowOff>47625</xdr:rowOff>
    </xdr:from>
    <xdr:to>
      <xdr:col>9</xdr:col>
      <xdr:colOff>69904</xdr:colOff>
      <xdr:row>106</xdr:row>
      <xdr:rowOff>149012</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3511710" y="17716500"/>
          <a:ext cx="1987444" cy="736387"/>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ctr"/>
          <a:r>
            <a:rPr lang="en-CA" sz="1100"/>
            <a:t>Click the arrow</a:t>
          </a:r>
          <a:r>
            <a:rPr lang="en-CA" sz="1100" baseline="0"/>
            <a:t> for the file type to pop up file type options, find </a:t>
          </a:r>
          <a:r>
            <a:rPr lang="en-CA" sz="1100"/>
            <a:t>Comma delimited</a:t>
          </a:r>
          <a:r>
            <a:rPr lang="en-CA" sz="1100" baseline="0"/>
            <a:t> (csv)</a:t>
          </a:r>
          <a:endParaRPr lang="en-CA" sz="1100"/>
        </a:p>
      </xdr:txBody>
    </xdr:sp>
    <xdr:clientData/>
  </xdr:twoCellAnchor>
  <xdr:twoCellAnchor>
    <xdr:from>
      <xdr:col>7</xdr:col>
      <xdr:colOff>85725</xdr:colOff>
      <xdr:row>106</xdr:row>
      <xdr:rowOff>152400</xdr:rowOff>
    </xdr:from>
    <xdr:to>
      <xdr:col>7</xdr:col>
      <xdr:colOff>285750</xdr:colOff>
      <xdr:row>118</xdr:row>
      <xdr:rowOff>123825</xdr:rowOff>
    </xdr:to>
    <xdr:cxnSp macro="">
      <xdr:nvCxnSpPr>
        <xdr:cNvPr id="4376" name="Straight Arrow Connector 11">
          <a:extLst>
            <a:ext uri="{FF2B5EF4-FFF2-40B4-BE49-F238E27FC236}">
              <a16:creationId xmlns:a16="http://schemas.microsoft.com/office/drawing/2014/main" id="{00000000-0008-0000-0200-000018110000}"/>
            </a:ext>
          </a:extLst>
        </xdr:cNvPr>
        <xdr:cNvCxnSpPr>
          <a:cxnSpLocks noChangeShapeType="1"/>
          <a:stCxn id="11" idx="2"/>
        </xdr:cNvCxnSpPr>
      </xdr:nvCxnSpPr>
      <xdr:spPr bwMode="auto">
        <a:xfrm flipH="1">
          <a:off x="4352925" y="19126200"/>
          <a:ext cx="200025" cy="1914525"/>
        </a:xfrm>
        <a:prstGeom prst="straightConnector1">
          <a:avLst/>
        </a:prstGeom>
        <a:noFill/>
        <a:ln w="2857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552450</xdr:colOff>
      <xdr:row>106</xdr:row>
      <xdr:rowOff>152400</xdr:rowOff>
    </xdr:from>
    <xdr:to>
      <xdr:col>7</xdr:col>
      <xdr:colOff>285750</xdr:colOff>
      <xdr:row>118</xdr:row>
      <xdr:rowOff>104775</xdr:rowOff>
    </xdr:to>
    <xdr:cxnSp macro="">
      <xdr:nvCxnSpPr>
        <xdr:cNvPr id="4377" name="Straight Arrow Connector 12">
          <a:extLst>
            <a:ext uri="{FF2B5EF4-FFF2-40B4-BE49-F238E27FC236}">
              <a16:creationId xmlns:a16="http://schemas.microsoft.com/office/drawing/2014/main" id="{00000000-0008-0000-0200-000019110000}"/>
            </a:ext>
          </a:extLst>
        </xdr:cNvPr>
        <xdr:cNvCxnSpPr>
          <a:cxnSpLocks noChangeShapeType="1"/>
          <a:stCxn id="11" idx="2"/>
        </xdr:cNvCxnSpPr>
      </xdr:nvCxnSpPr>
      <xdr:spPr bwMode="auto">
        <a:xfrm flipH="1">
          <a:off x="1771650" y="19126200"/>
          <a:ext cx="2781300" cy="1895475"/>
        </a:xfrm>
        <a:prstGeom prst="straightConnector1">
          <a:avLst/>
        </a:prstGeom>
        <a:noFill/>
        <a:ln w="2857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xdr:col>
      <xdr:colOff>206375</xdr:colOff>
      <xdr:row>129</xdr:row>
      <xdr:rowOff>31750</xdr:rowOff>
    </xdr:from>
    <xdr:to>
      <xdr:col>8</xdr:col>
      <xdr:colOff>246662</xdr:colOff>
      <xdr:row>148</xdr:row>
      <xdr:rowOff>50694</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8"/>
        <a:srcRect b="3134"/>
        <a:stretch>
          <a:fillRect/>
        </a:stretch>
      </xdr:blipFill>
      <xdr:spPr bwMode="auto">
        <a:xfrm>
          <a:off x="809625" y="22352000"/>
          <a:ext cx="4263037" cy="303519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81910</xdr:colOff>
      <xdr:row>134</xdr:row>
      <xdr:rowOff>135860</xdr:rowOff>
    </xdr:from>
    <xdr:to>
      <xdr:col>10</xdr:col>
      <xdr:colOff>406879</xdr:colOff>
      <xdr:row>139</xdr:row>
      <xdr:rowOff>135940</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4907910" y="23249860"/>
          <a:ext cx="1531469" cy="79383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ctr"/>
          <a:r>
            <a:rPr lang="en-CA" sz="1100"/>
            <a:t>CHOOSE </a:t>
          </a:r>
        </a:p>
        <a:p>
          <a:pPr algn="ctr"/>
          <a:r>
            <a:rPr lang="en-CA" sz="1100"/>
            <a:t>"CSV(Comma delimited)"</a:t>
          </a:r>
        </a:p>
      </xdr:txBody>
    </xdr:sp>
    <xdr:clientData/>
  </xdr:twoCellAnchor>
  <xdr:twoCellAnchor>
    <xdr:from>
      <xdr:col>4</xdr:col>
      <xdr:colOff>466725</xdr:colOff>
      <xdr:row>135</xdr:row>
      <xdr:rowOff>104775</xdr:rowOff>
    </xdr:from>
    <xdr:to>
      <xdr:col>8</xdr:col>
      <xdr:colOff>95250</xdr:colOff>
      <xdr:row>137</xdr:row>
      <xdr:rowOff>57150</xdr:rowOff>
    </xdr:to>
    <xdr:cxnSp macro="">
      <xdr:nvCxnSpPr>
        <xdr:cNvPr id="4380" name="Straight Arrow Connector 15">
          <a:extLst>
            <a:ext uri="{FF2B5EF4-FFF2-40B4-BE49-F238E27FC236}">
              <a16:creationId xmlns:a16="http://schemas.microsoft.com/office/drawing/2014/main" id="{00000000-0008-0000-0200-00001C110000}"/>
            </a:ext>
          </a:extLst>
        </xdr:cNvPr>
        <xdr:cNvCxnSpPr>
          <a:cxnSpLocks noChangeShapeType="1"/>
        </xdr:cNvCxnSpPr>
      </xdr:nvCxnSpPr>
      <xdr:spPr bwMode="auto">
        <a:xfrm flipH="1">
          <a:off x="2905125" y="23774400"/>
          <a:ext cx="2066925" cy="276225"/>
        </a:xfrm>
        <a:prstGeom prst="straightConnector1">
          <a:avLst/>
        </a:prstGeom>
        <a:noFill/>
        <a:ln w="2857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85522</xdr:colOff>
      <xdr:row>157</xdr:row>
      <xdr:rowOff>113660</xdr:rowOff>
    </xdr:from>
    <xdr:to>
      <xdr:col>10</xdr:col>
      <xdr:colOff>150745</xdr:colOff>
      <xdr:row>161</xdr:row>
      <xdr:rowOff>72573</xdr:rowOff>
    </xdr:to>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3705022" y="26878910"/>
          <a:ext cx="2478223" cy="593913"/>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ctr"/>
          <a:r>
            <a:rPr lang="en-CA" sz="1100"/>
            <a:t>You must be in the "GRS csv tab". </a:t>
          </a:r>
        </a:p>
        <a:p>
          <a:pPr algn="ctr"/>
          <a:r>
            <a:rPr lang="en-CA" sz="1100"/>
            <a:t> Choose</a:t>
          </a:r>
          <a:r>
            <a:rPr lang="en-CA" sz="1100" baseline="0"/>
            <a:t> OK "To save only the active sheet"</a:t>
          </a:r>
          <a:endParaRPr lang="en-CA" sz="1100"/>
        </a:p>
      </xdr:txBody>
    </xdr:sp>
    <xdr:clientData/>
  </xdr:twoCellAnchor>
  <xdr:twoCellAnchor>
    <xdr:from>
      <xdr:col>4</xdr:col>
      <xdr:colOff>600075</xdr:colOff>
      <xdr:row>161</xdr:row>
      <xdr:rowOff>76200</xdr:rowOff>
    </xdr:from>
    <xdr:to>
      <xdr:col>8</xdr:col>
      <xdr:colOff>114300</xdr:colOff>
      <xdr:row>165</xdr:row>
      <xdr:rowOff>66675</xdr:rowOff>
    </xdr:to>
    <xdr:cxnSp macro="">
      <xdr:nvCxnSpPr>
        <xdr:cNvPr id="4382" name="Straight Arrow Connector 18">
          <a:extLst>
            <a:ext uri="{FF2B5EF4-FFF2-40B4-BE49-F238E27FC236}">
              <a16:creationId xmlns:a16="http://schemas.microsoft.com/office/drawing/2014/main" id="{00000000-0008-0000-0200-00001E110000}"/>
            </a:ext>
          </a:extLst>
        </xdr:cNvPr>
        <xdr:cNvCxnSpPr>
          <a:cxnSpLocks noChangeShapeType="1"/>
          <a:stCxn id="18" idx="2"/>
        </xdr:cNvCxnSpPr>
      </xdr:nvCxnSpPr>
      <xdr:spPr bwMode="auto">
        <a:xfrm flipH="1">
          <a:off x="3038475" y="27955875"/>
          <a:ext cx="1952625" cy="638175"/>
        </a:xfrm>
        <a:prstGeom prst="straightConnector1">
          <a:avLst/>
        </a:prstGeom>
        <a:noFill/>
        <a:ln w="2857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95250</xdr:colOff>
      <xdr:row>186</xdr:row>
      <xdr:rowOff>47625</xdr:rowOff>
    </xdr:from>
    <xdr:to>
      <xdr:col>7</xdr:col>
      <xdr:colOff>266700</xdr:colOff>
      <xdr:row>189</xdr:row>
      <xdr:rowOff>0</xdr:rowOff>
    </xdr:to>
    <xdr:cxnSp macro="">
      <xdr:nvCxnSpPr>
        <xdr:cNvPr id="4383" name="Straight Arrow Connector 20">
          <a:extLst>
            <a:ext uri="{FF2B5EF4-FFF2-40B4-BE49-F238E27FC236}">
              <a16:creationId xmlns:a16="http://schemas.microsoft.com/office/drawing/2014/main" id="{00000000-0008-0000-0200-00001F110000}"/>
            </a:ext>
          </a:extLst>
        </xdr:cNvPr>
        <xdr:cNvCxnSpPr>
          <a:cxnSpLocks noChangeShapeType="1"/>
          <a:stCxn id="22" idx="2"/>
        </xdr:cNvCxnSpPr>
      </xdr:nvCxnSpPr>
      <xdr:spPr bwMode="auto">
        <a:xfrm flipH="1">
          <a:off x="3143250" y="31975425"/>
          <a:ext cx="1390650" cy="438150"/>
        </a:xfrm>
        <a:prstGeom prst="straightConnector1">
          <a:avLst/>
        </a:prstGeom>
        <a:noFill/>
        <a:ln w="2857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237694</xdr:colOff>
      <xdr:row>182</xdr:row>
      <xdr:rowOff>90273</xdr:rowOff>
    </xdr:from>
    <xdr:to>
      <xdr:col>9</xdr:col>
      <xdr:colOff>302917</xdr:colOff>
      <xdr:row>186</xdr:row>
      <xdr:rowOff>51627</xdr:rowOff>
    </xdr:to>
    <xdr:sp macro="" textlink="">
      <xdr:nvSpPr>
        <xdr:cNvPr id="22" name="TextBox 21">
          <a:extLst>
            <a:ext uri="{FF2B5EF4-FFF2-40B4-BE49-F238E27FC236}">
              <a16:creationId xmlns:a16="http://schemas.microsoft.com/office/drawing/2014/main" id="{00000000-0008-0000-0200-000016000000}"/>
            </a:ext>
          </a:extLst>
        </xdr:cNvPr>
        <xdr:cNvSpPr txBox="1"/>
      </xdr:nvSpPr>
      <xdr:spPr>
        <a:xfrm>
          <a:off x="3253944" y="30824273"/>
          <a:ext cx="2478223" cy="596354"/>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ctr"/>
          <a:r>
            <a:rPr lang="en-CA" sz="1100"/>
            <a:t>Choose the "YES"</a:t>
          </a:r>
          <a:r>
            <a:rPr lang="en-CA" sz="1100" baseline="0"/>
            <a:t> Option To Keep the format which leaves out any incompatible features.</a:t>
          </a:r>
          <a:endParaRPr lang="en-CA" sz="1100"/>
        </a:p>
      </xdr:txBody>
    </xdr:sp>
    <xdr:clientData/>
  </xdr:twoCellAnchor>
  <xdr:twoCellAnchor editAs="oneCell">
    <xdr:from>
      <xdr:col>1</xdr:col>
      <xdr:colOff>137139</xdr:colOff>
      <xdr:row>207</xdr:row>
      <xdr:rowOff>0</xdr:rowOff>
    </xdr:from>
    <xdr:to>
      <xdr:col>6</xdr:col>
      <xdr:colOff>246731</xdr:colOff>
      <xdr:row>217</xdr:row>
      <xdr:rowOff>5335</xdr:rowOff>
    </xdr:to>
    <xdr:pic>
      <xdr:nvPicPr>
        <xdr:cNvPr id="24" name="Picture 3">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9"/>
        <a:srcRect b="7774"/>
        <a:stretch>
          <a:fillRect/>
        </a:stretch>
      </xdr:blipFill>
      <xdr:spPr bwMode="auto">
        <a:xfrm>
          <a:off x="740389" y="35020250"/>
          <a:ext cx="3125842" cy="159283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31750</xdr:colOff>
      <xdr:row>218</xdr:row>
      <xdr:rowOff>34682</xdr:rowOff>
    </xdr:from>
    <xdr:to>
      <xdr:col>10</xdr:col>
      <xdr:colOff>594711</xdr:colOff>
      <xdr:row>223</xdr:row>
      <xdr:rowOff>134469</xdr:rowOff>
    </xdr:to>
    <xdr:sp macro="" textlink="">
      <xdr:nvSpPr>
        <xdr:cNvPr id="25" name="TextBox 24">
          <a:extLst>
            <a:ext uri="{FF2B5EF4-FFF2-40B4-BE49-F238E27FC236}">
              <a16:creationId xmlns:a16="http://schemas.microsoft.com/office/drawing/2014/main" id="{00000000-0008-0000-0200-000019000000}"/>
            </a:ext>
          </a:extLst>
        </xdr:cNvPr>
        <xdr:cNvSpPr txBox="1"/>
      </xdr:nvSpPr>
      <xdr:spPr>
        <a:xfrm>
          <a:off x="31750" y="36408976"/>
          <a:ext cx="6614137" cy="884199"/>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ctr"/>
          <a:r>
            <a:rPr lang="en-CA" sz="900"/>
            <a:t>Below</a:t>
          </a:r>
          <a:r>
            <a:rPr lang="en-CA" sz="900" baseline="0"/>
            <a:t> we have re-opended the .csv file in both excel and Notepad formats to reflect how the data will appear for upload.</a:t>
          </a:r>
        </a:p>
        <a:p>
          <a:pPr algn="ctr"/>
          <a:r>
            <a:rPr lang="en-CA" sz="900" baseline="0"/>
            <a:t>The format for upload must  be reflect  in the following order exactly:</a:t>
          </a:r>
        </a:p>
        <a:p>
          <a:pPr algn="ctr"/>
          <a:r>
            <a:rPr lang="en-CA" sz="900" baseline="0"/>
            <a:t>REN,ProdYEAR,PRODMONTH,Product,WELL UWI,Gas Sales (GAS Only),Marketer (Gas ONLY),Indian Interest Sales  Available(ALL Products), Sales Price (All Products), Heat Value (Gas ONLY), Gross Royalty $ (All Products), GCA Deduction (Gas Only), Net Royalty (Gas Only), Confidential Well status (Gas only) Monthly produc tion Hours (Gas Only).</a:t>
          </a:r>
          <a:endParaRPr lang="en-CA" sz="900"/>
        </a:p>
      </xdr:txBody>
    </xdr:sp>
    <xdr:clientData/>
  </xdr:twoCellAnchor>
  <xdr:twoCellAnchor editAs="oneCell">
    <xdr:from>
      <xdr:col>5</xdr:col>
      <xdr:colOff>562428</xdr:colOff>
      <xdr:row>207</xdr:row>
      <xdr:rowOff>137671</xdr:rowOff>
    </xdr:from>
    <xdr:to>
      <xdr:col>10</xdr:col>
      <xdr:colOff>45090</xdr:colOff>
      <xdr:row>216</xdr:row>
      <xdr:rowOff>87245</xdr:rowOff>
    </xdr:to>
    <xdr:pic>
      <xdr:nvPicPr>
        <xdr:cNvPr id="26" name="Picture 25">
          <a:extLst>
            <a:ext uri="{FF2B5EF4-FFF2-40B4-BE49-F238E27FC236}">
              <a16:creationId xmlns:a16="http://schemas.microsoft.com/office/drawing/2014/main" id="{00000000-0008-0000-0200-00001A000000}"/>
            </a:ext>
          </a:extLst>
        </xdr:cNvPr>
        <xdr:cNvPicPr/>
      </xdr:nvPicPr>
      <xdr:blipFill>
        <a:blip xmlns:r="http://schemas.openxmlformats.org/officeDocument/2006/relationships" r:embed="rId10"/>
        <a:srcRect b="9167"/>
        <a:stretch>
          <a:fillRect/>
        </a:stretch>
      </xdr:blipFill>
      <xdr:spPr bwMode="auto">
        <a:xfrm>
          <a:off x="3578678" y="35157921"/>
          <a:ext cx="2498912" cy="137832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186911</xdr:colOff>
      <xdr:row>224</xdr:row>
      <xdr:rowOff>93891</xdr:rowOff>
    </xdr:from>
    <xdr:to>
      <xdr:col>5</xdr:col>
      <xdr:colOff>455921</xdr:colOff>
      <xdr:row>235</xdr:row>
      <xdr:rowOff>123265</xdr:rowOff>
    </xdr:to>
    <xdr:pic>
      <xdr:nvPicPr>
        <xdr:cNvPr id="4176" name="Picture 80">
          <a:extLst>
            <a:ext uri="{FF2B5EF4-FFF2-40B4-BE49-F238E27FC236}">
              <a16:creationId xmlns:a16="http://schemas.microsoft.com/office/drawing/2014/main" id="{00000000-0008-0000-0200-000050100000}"/>
            </a:ext>
          </a:extLst>
        </xdr:cNvPr>
        <xdr:cNvPicPr>
          <a:picLocks noChangeAspect="1" noChangeArrowheads="1"/>
        </xdr:cNvPicPr>
      </xdr:nvPicPr>
      <xdr:blipFill>
        <a:blip xmlns:r="http://schemas.openxmlformats.org/officeDocument/2006/relationships" r:embed="rId11"/>
        <a:srcRect b="3025"/>
        <a:stretch>
          <a:fillRect/>
        </a:stretch>
      </xdr:blipFill>
      <xdr:spPr bwMode="auto">
        <a:xfrm>
          <a:off x="186911" y="37409479"/>
          <a:ext cx="3294598" cy="175508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108308</xdr:colOff>
      <xdr:row>227</xdr:row>
      <xdr:rowOff>123266</xdr:rowOff>
    </xdr:from>
    <xdr:to>
      <xdr:col>10</xdr:col>
      <xdr:colOff>190501</xdr:colOff>
      <xdr:row>238</xdr:row>
      <xdr:rowOff>39960</xdr:rowOff>
    </xdr:to>
    <xdr:pic>
      <xdr:nvPicPr>
        <xdr:cNvPr id="4177" name="Picture 81">
          <a:extLst>
            <a:ext uri="{FF2B5EF4-FFF2-40B4-BE49-F238E27FC236}">
              <a16:creationId xmlns:a16="http://schemas.microsoft.com/office/drawing/2014/main" id="{00000000-0008-0000-0200-000051100000}"/>
            </a:ext>
          </a:extLst>
        </xdr:cNvPr>
        <xdr:cNvPicPr>
          <a:picLocks noChangeAspect="1" noChangeArrowheads="1"/>
        </xdr:cNvPicPr>
      </xdr:nvPicPr>
      <xdr:blipFill>
        <a:blip xmlns:r="http://schemas.openxmlformats.org/officeDocument/2006/relationships" r:embed="rId12"/>
        <a:srcRect b="3796"/>
        <a:stretch>
          <a:fillRect/>
        </a:stretch>
      </xdr:blipFill>
      <xdr:spPr bwMode="auto">
        <a:xfrm>
          <a:off x="3133896" y="37909501"/>
          <a:ext cx="3107781" cy="16424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S43"/>
  <sheetViews>
    <sheetView topLeftCell="A16" zoomScale="90" zoomScaleNormal="90" zoomScaleSheetLayoutView="85" workbookViewId="0">
      <selection activeCell="H32" sqref="H32:I32"/>
    </sheetView>
  </sheetViews>
  <sheetFormatPr defaultColWidth="9.28515625" defaultRowHeight="12.75" x14ac:dyDescent="0.2"/>
  <cols>
    <col min="1" max="1" width="14.5703125" style="1" customWidth="1"/>
    <col min="2" max="2" width="8.7109375" style="1" customWidth="1"/>
    <col min="3" max="3" width="21.7109375" style="1" customWidth="1"/>
    <col min="4" max="4" width="3.42578125" style="1" customWidth="1"/>
    <col min="5" max="5" width="16.7109375" style="1" customWidth="1"/>
    <col min="6" max="6" width="18.7109375" style="1" customWidth="1"/>
    <col min="7" max="7" width="2.7109375" style="1" customWidth="1"/>
    <col min="8" max="8" width="8.7109375" style="1" customWidth="1"/>
    <col min="9" max="9" width="10.7109375" style="1" customWidth="1"/>
    <col min="10" max="10" width="18.28515625" style="1" customWidth="1"/>
    <col min="11" max="16" width="8.7109375" style="1" customWidth="1"/>
    <col min="17" max="16384" width="9.28515625" style="1"/>
  </cols>
  <sheetData>
    <row r="1" spans="1:19" ht="13.15" customHeight="1" x14ac:dyDescent="0.2">
      <c r="A1" s="218"/>
      <c r="B1" s="219"/>
      <c r="C1" s="219"/>
      <c r="D1" s="221" t="s">
        <v>92</v>
      </c>
      <c r="E1" s="222"/>
      <c r="F1" s="222"/>
      <c r="G1" s="222"/>
      <c r="H1" s="222"/>
      <c r="I1" s="222"/>
      <c r="J1" s="222"/>
      <c r="K1" s="222"/>
      <c r="L1" s="222"/>
      <c r="M1" s="224" t="s">
        <v>93</v>
      </c>
      <c r="N1" s="225"/>
      <c r="O1" s="210" t="s">
        <v>0</v>
      </c>
      <c r="P1" s="211"/>
    </row>
    <row r="2" spans="1:19" ht="17.649999999999999" customHeight="1" thickBot="1" x14ac:dyDescent="0.25">
      <c r="A2" s="220"/>
      <c r="B2" s="220"/>
      <c r="C2" s="220"/>
      <c r="D2" s="223"/>
      <c r="E2" s="223"/>
      <c r="F2" s="223"/>
      <c r="G2" s="223"/>
      <c r="H2" s="223"/>
      <c r="I2" s="223"/>
      <c r="J2" s="223"/>
      <c r="K2" s="223"/>
      <c r="L2" s="223"/>
      <c r="M2" s="226"/>
      <c r="N2" s="227"/>
      <c r="O2" s="212"/>
      <c r="P2" s="212"/>
    </row>
    <row r="3" spans="1:19" s="2" customFormat="1" ht="12" customHeight="1" x14ac:dyDescent="0.15">
      <c r="A3" s="203" t="s">
        <v>1</v>
      </c>
      <c r="B3" s="204"/>
      <c r="C3" s="205" t="s">
        <v>75</v>
      </c>
      <c r="D3" s="206"/>
      <c r="E3" s="206"/>
      <c r="F3" s="207"/>
      <c r="G3" s="205" t="s">
        <v>2</v>
      </c>
      <c r="H3" s="208"/>
      <c r="I3" s="209" t="s">
        <v>3</v>
      </c>
      <c r="J3" s="73"/>
      <c r="K3" s="73"/>
      <c r="L3" s="73"/>
      <c r="M3" s="74"/>
      <c r="N3" s="205" t="s">
        <v>4</v>
      </c>
      <c r="O3" s="213"/>
      <c r="P3" s="214"/>
    </row>
    <row r="4" spans="1:19" s="3" customFormat="1" ht="12" customHeight="1" x14ac:dyDescent="0.2">
      <c r="A4" s="170"/>
      <c r="B4" s="171"/>
      <c r="C4" s="172"/>
      <c r="D4" s="173"/>
      <c r="E4" s="173"/>
      <c r="F4" s="174"/>
      <c r="G4" s="175"/>
      <c r="H4" s="171"/>
      <c r="I4" s="172"/>
      <c r="J4" s="173"/>
      <c r="K4" s="173"/>
      <c r="L4" s="173"/>
      <c r="M4" s="174"/>
      <c r="N4" s="215">
        <v>45</v>
      </c>
      <c r="O4" s="216"/>
      <c r="P4" s="217"/>
    </row>
    <row r="5" spans="1:19" s="3" customFormat="1" ht="15" customHeight="1" x14ac:dyDescent="0.2">
      <c r="A5" s="191" t="s">
        <v>52</v>
      </c>
      <c r="B5" s="192"/>
      <c r="C5" s="192"/>
      <c r="D5" s="193"/>
      <c r="E5" s="23"/>
      <c r="F5" s="67" t="s">
        <v>53</v>
      </c>
      <c r="G5" s="30"/>
      <c r="H5" s="22" t="s">
        <v>76</v>
      </c>
      <c r="I5" s="194"/>
      <c r="J5" s="195"/>
      <c r="K5" s="195"/>
      <c r="L5" s="195"/>
      <c r="M5" s="195"/>
      <c r="N5" s="195"/>
      <c r="O5" s="195"/>
      <c r="P5" s="196"/>
    </row>
    <row r="6" spans="1:19" s="2" customFormat="1" ht="11.65" customHeight="1" x14ac:dyDescent="0.15">
      <c r="A6" s="161" t="s">
        <v>5</v>
      </c>
      <c r="B6" s="162"/>
      <c r="C6" s="56" t="s">
        <v>6</v>
      </c>
      <c r="D6" s="163" t="s">
        <v>7</v>
      </c>
      <c r="E6" s="90"/>
      <c r="F6" s="90"/>
      <c r="G6" s="90"/>
      <c r="H6" s="90"/>
      <c r="I6" s="90"/>
      <c r="J6" s="91"/>
      <c r="K6" s="164" t="s">
        <v>8</v>
      </c>
      <c r="L6" s="165"/>
      <c r="M6" s="166"/>
      <c r="N6" s="167" t="s">
        <v>9</v>
      </c>
      <c r="O6" s="168"/>
      <c r="P6" s="169"/>
    </row>
    <row r="7" spans="1:19" s="3" customFormat="1" ht="12.6" customHeight="1" x14ac:dyDescent="0.2">
      <c r="A7" s="4"/>
      <c r="B7" s="32"/>
      <c r="C7" s="5"/>
      <c r="D7" s="172"/>
      <c r="E7" s="173"/>
      <c r="F7" s="173"/>
      <c r="G7" s="173"/>
      <c r="H7" s="173"/>
      <c r="I7" s="173"/>
      <c r="J7" s="174"/>
      <c r="K7" s="33"/>
      <c r="L7" s="5"/>
      <c r="M7" s="32"/>
      <c r="N7" s="33"/>
      <c r="O7" s="5"/>
      <c r="P7" s="6"/>
      <c r="S7" s="68"/>
    </row>
    <row r="8" spans="1:19" s="7" customFormat="1" ht="15" customHeight="1" x14ac:dyDescent="0.2">
      <c r="A8" s="176" t="s">
        <v>10</v>
      </c>
      <c r="B8" s="177"/>
      <c r="C8" s="182" t="s">
        <v>11</v>
      </c>
      <c r="D8" s="183"/>
      <c r="E8" s="184"/>
      <c r="F8" s="182" t="s">
        <v>12</v>
      </c>
      <c r="G8" s="183"/>
      <c r="H8" s="183"/>
      <c r="I8" s="183"/>
      <c r="J8" s="183"/>
      <c r="K8" s="183"/>
      <c r="L8" s="183"/>
      <c r="M8" s="183"/>
      <c r="N8" s="183"/>
      <c r="O8" s="183"/>
      <c r="P8" s="185"/>
    </row>
    <row r="9" spans="1:19" s="9" customFormat="1" ht="10.15" customHeight="1" x14ac:dyDescent="0.15">
      <c r="A9" s="178"/>
      <c r="B9" s="179"/>
      <c r="C9" s="197" t="s">
        <v>95</v>
      </c>
      <c r="D9" s="199" t="s">
        <v>96</v>
      </c>
      <c r="E9" s="200"/>
      <c r="F9" s="199" t="s">
        <v>97</v>
      </c>
      <c r="G9" s="200"/>
      <c r="H9" s="186" t="s">
        <v>13</v>
      </c>
      <c r="I9" s="187"/>
      <c r="J9" s="8" t="s">
        <v>14</v>
      </c>
      <c r="K9" s="188" t="s">
        <v>15</v>
      </c>
      <c r="L9" s="189"/>
      <c r="M9" s="188" t="s">
        <v>16</v>
      </c>
      <c r="N9" s="189"/>
      <c r="O9" s="188" t="s">
        <v>17</v>
      </c>
      <c r="P9" s="190"/>
    </row>
    <row r="10" spans="1:19" s="9" customFormat="1" ht="9.6" customHeight="1" x14ac:dyDescent="0.15">
      <c r="A10" s="180"/>
      <c r="B10" s="181"/>
      <c r="C10" s="198"/>
      <c r="D10" s="201"/>
      <c r="E10" s="202"/>
      <c r="F10" s="201"/>
      <c r="G10" s="202"/>
      <c r="H10" s="154" t="s">
        <v>18</v>
      </c>
      <c r="I10" s="155"/>
      <c r="J10" s="10" t="s">
        <v>19</v>
      </c>
      <c r="K10" s="156" t="s">
        <v>18</v>
      </c>
      <c r="L10" s="157"/>
      <c r="M10" s="156" t="s">
        <v>19</v>
      </c>
      <c r="N10" s="157"/>
      <c r="O10" s="156" t="s">
        <v>18</v>
      </c>
      <c r="P10" s="158"/>
    </row>
    <row r="11" spans="1:19" s="13" customFormat="1" ht="15" customHeight="1" x14ac:dyDescent="0.2">
      <c r="A11" s="11" t="s">
        <v>20</v>
      </c>
      <c r="B11" s="12" t="s">
        <v>21</v>
      </c>
      <c r="C11" s="69"/>
      <c r="D11" s="228"/>
      <c r="E11" s="229"/>
      <c r="F11" s="149">
        <f>C11*N4/100</f>
        <v>0</v>
      </c>
      <c r="G11" s="151"/>
      <c r="H11" s="159">
        <f>D11*N4/100</f>
        <v>0</v>
      </c>
      <c r="I11" s="160"/>
      <c r="J11" s="71">
        <f>J37</f>
        <v>0</v>
      </c>
      <c r="K11" s="149">
        <f>ROUND(H11*ROUND(J11,6),2)</f>
        <v>0</v>
      </c>
      <c r="L11" s="151"/>
      <c r="M11" s="152">
        <v>0</v>
      </c>
      <c r="N11" s="153"/>
      <c r="O11" s="149">
        <f>ROUND(K11*ROUND(M11/100,8),2)</f>
        <v>0</v>
      </c>
      <c r="P11" s="150"/>
    </row>
    <row r="12" spans="1:19" s="13" customFormat="1" ht="15" customHeight="1" x14ac:dyDescent="0.2">
      <c r="A12" s="34" t="s">
        <v>72</v>
      </c>
      <c r="B12" s="12" t="s">
        <v>22</v>
      </c>
      <c r="C12" s="69"/>
      <c r="D12" s="230"/>
      <c r="E12" s="231"/>
      <c r="F12" s="149">
        <f>C12*$N$4/100</f>
        <v>0</v>
      </c>
      <c r="G12" s="151"/>
      <c r="H12" s="149">
        <f t="shared" ref="H12:H20" si="0">C12*$N$4/100</f>
        <v>0</v>
      </c>
      <c r="I12" s="151"/>
      <c r="J12" s="69">
        <v>0</v>
      </c>
      <c r="K12" s="149">
        <f t="shared" ref="K12:K21" si="1">ROUND(H12*ROUND(J12,6),2)</f>
        <v>0</v>
      </c>
      <c r="L12" s="151"/>
      <c r="M12" s="152">
        <v>0</v>
      </c>
      <c r="N12" s="153"/>
      <c r="O12" s="149">
        <f>ROUND(K12*ROUND(M12/100,8),2)</f>
        <v>0</v>
      </c>
      <c r="P12" s="150"/>
    </row>
    <row r="13" spans="1:19" s="13" customFormat="1" ht="15" customHeight="1" x14ac:dyDescent="0.2">
      <c r="A13" s="11" t="s">
        <v>69</v>
      </c>
      <c r="B13" s="12" t="s">
        <v>22</v>
      </c>
      <c r="C13" s="69"/>
      <c r="D13" s="232"/>
      <c r="E13" s="233"/>
      <c r="F13" s="149">
        <f t="shared" ref="F13:F20" si="2">C13*$N$4/100</f>
        <v>0</v>
      </c>
      <c r="G13" s="151"/>
      <c r="H13" s="149">
        <f t="shared" si="0"/>
        <v>0</v>
      </c>
      <c r="I13" s="151"/>
      <c r="J13" s="69">
        <v>0</v>
      </c>
      <c r="K13" s="149">
        <f>ROUND(H13*ROUND(J13,6),2)</f>
        <v>0</v>
      </c>
      <c r="L13" s="151"/>
      <c r="M13" s="152">
        <v>0</v>
      </c>
      <c r="N13" s="153"/>
      <c r="O13" s="149">
        <f t="shared" ref="O13" si="3">ROUND(K13*ROUND(M13/100,8),2)</f>
        <v>0</v>
      </c>
      <c r="P13" s="150"/>
    </row>
    <row r="14" spans="1:19" s="13" customFormat="1" ht="15" customHeight="1" x14ac:dyDescent="0.2">
      <c r="A14" s="34" t="s">
        <v>73</v>
      </c>
      <c r="B14" s="12" t="s">
        <v>22</v>
      </c>
      <c r="C14" s="69"/>
      <c r="D14" s="232"/>
      <c r="E14" s="233"/>
      <c r="F14" s="149">
        <f t="shared" si="2"/>
        <v>0</v>
      </c>
      <c r="G14" s="151"/>
      <c r="H14" s="149">
        <f t="shared" si="0"/>
        <v>0</v>
      </c>
      <c r="I14" s="151"/>
      <c r="J14" s="69">
        <v>0</v>
      </c>
      <c r="K14" s="149">
        <f>ROUND(H14*ROUND(J14,6),2)</f>
        <v>0</v>
      </c>
      <c r="L14" s="151"/>
      <c r="M14" s="152">
        <v>0</v>
      </c>
      <c r="N14" s="153"/>
      <c r="O14" s="149">
        <f t="shared" ref="O14:O21" si="4">ROUND(K14*ROUND(M14/100,8),2)</f>
        <v>0</v>
      </c>
      <c r="P14" s="150"/>
    </row>
    <row r="15" spans="1:19" s="13" customFormat="1" ht="15" customHeight="1" x14ac:dyDescent="0.2">
      <c r="A15" s="11" t="s">
        <v>70</v>
      </c>
      <c r="B15" s="12" t="s">
        <v>22</v>
      </c>
      <c r="C15" s="69"/>
      <c r="D15" s="232"/>
      <c r="E15" s="233"/>
      <c r="F15" s="149">
        <f t="shared" si="2"/>
        <v>0</v>
      </c>
      <c r="G15" s="151"/>
      <c r="H15" s="149">
        <f t="shared" si="0"/>
        <v>0</v>
      </c>
      <c r="I15" s="151"/>
      <c r="J15" s="69">
        <v>0</v>
      </c>
      <c r="K15" s="149">
        <f>ROUND(H15*ROUND(J15,6),2)</f>
        <v>0</v>
      </c>
      <c r="L15" s="151"/>
      <c r="M15" s="152">
        <v>0</v>
      </c>
      <c r="N15" s="153"/>
      <c r="O15" s="149">
        <f>ROUND(K15*ROUND(M15/100,8),2)</f>
        <v>0</v>
      </c>
      <c r="P15" s="150"/>
    </row>
    <row r="16" spans="1:19" s="13" customFormat="1" ht="15" customHeight="1" x14ac:dyDescent="0.2">
      <c r="A16" s="11" t="s">
        <v>23</v>
      </c>
      <c r="B16" s="12" t="s">
        <v>22</v>
      </c>
      <c r="C16" s="69"/>
      <c r="D16" s="232"/>
      <c r="E16" s="233"/>
      <c r="F16" s="149">
        <f t="shared" si="2"/>
        <v>0</v>
      </c>
      <c r="G16" s="151"/>
      <c r="H16" s="149">
        <f t="shared" si="0"/>
        <v>0</v>
      </c>
      <c r="I16" s="151"/>
      <c r="J16" s="69">
        <v>0</v>
      </c>
      <c r="K16" s="149">
        <f t="shared" si="1"/>
        <v>0</v>
      </c>
      <c r="L16" s="151"/>
      <c r="M16" s="152">
        <v>0</v>
      </c>
      <c r="N16" s="153"/>
      <c r="O16" s="149">
        <f t="shared" si="4"/>
        <v>0</v>
      </c>
      <c r="P16" s="150"/>
    </row>
    <row r="17" spans="1:16" s="13" customFormat="1" ht="15" customHeight="1" x14ac:dyDescent="0.2">
      <c r="A17" s="34" t="s">
        <v>74</v>
      </c>
      <c r="B17" s="12" t="s">
        <v>22</v>
      </c>
      <c r="C17" s="69"/>
      <c r="D17" s="232"/>
      <c r="E17" s="233"/>
      <c r="F17" s="149">
        <f>C17*$N$4/100</f>
        <v>0</v>
      </c>
      <c r="G17" s="151"/>
      <c r="H17" s="149">
        <f t="shared" si="0"/>
        <v>0</v>
      </c>
      <c r="I17" s="151"/>
      <c r="J17" s="69">
        <v>0</v>
      </c>
      <c r="K17" s="149">
        <f>ROUND(H17*ROUND(J17,6),2)</f>
        <v>0</v>
      </c>
      <c r="L17" s="151"/>
      <c r="M17" s="152">
        <v>40</v>
      </c>
      <c r="N17" s="153"/>
      <c r="O17" s="149">
        <f t="shared" si="4"/>
        <v>0</v>
      </c>
      <c r="P17" s="150"/>
    </row>
    <row r="18" spans="1:16" s="13" customFormat="1" ht="15" customHeight="1" x14ac:dyDescent="0.2">
      <c r="A18" s="11" t="s">
        <v>71</v>
      </c>
      <c r="B18" s="12" t="s">
        <v>22</v>
      </c>
      <c r="C18" s="69"/>
      <c r="D18" s="232"/>
      <c r="E18" s="233"/>
      <c r="F18" s="149">
        <f>C18*$N$4/100</f>
        <v>0</v>
      </c>
      <c r="G18" s="151"/>
      <c r="H18" s="149">
        <f t="shared" si="0"/>
        <v>0</v>
      </c>
      <c r="I18" s="151"/>
      <c r="J18" s="69">
        <v>0</v>
      </c>
      <c r="K18" s="149">
        <f t="shared" ref="K18" si="5">ROUND(H18*ROUND(J18,6),2)</f>
        <v>0</v>
      </c>
      <c r="L18" s="151"/>
      <c r="M18" s="152">
        <v>0</v>
      </c>
      <c r="N18" s="153"/>
      <c r="O18" s="149">
        <f t="shared" ref="O18" si="6">ROUND(K18*ROUND(M18/100,8),2)</f>
        <v>0</v>
      </c>
      <c r="P18" s="150"/>
    </row>
    <row r="19" spans="1:16" s="13" customFormat="1" ht="15" customHeight="1" x14ac:dyDescent="0.2">
      <c r="A19" s="11" t="s">
        <v>24</v>
      </c>
      <c r="B19" s="12" t="s">
        <v>25</v>
      </c>
      <c r="C19" s="69"/>
      <c r="D19" s="232"/>
      <c r="E19" s="233"/>
      <c r="F19" s="149">
        <f t="shared" si="2"/>
        <v>0</v>
      </c>
      <c r="G19" s="151"/>
      <c r="H19" s="149">
        <f t="shared" si="0"/>
        <v>0</v>
      </c>
      <c r="I19" s="151"/>
      <c r="J19" s="69">
        <v>0</v>
      </c>
      <c r="K19" s="149">
        <f t="shared" si="1"/>
        <v>0</v>
      </c>
      <c r="L19" s="151"/>
      <c r="M19" s="152">
        <v>0</v>
      </c>
      <c r="N19" s="153"/>
      <c r="O19" s="149">
        <f t="shared" si="4"/>
        <v>0</v>
      </c>
      <c r="P19" s="150"/>
    </row>
    <row r="20" spans="1:16" s="13" customFormat="1" ht="15" customHeight="1" x14ac:dyDescent="0.2">
      <c r="A20" s="24" t="s">
        <v>26</v>
      </c>
      <c r="B20" s="12" t="s">
        <v>22</v>
      </c>
      <c r="C20" s="69"/>
      <c r="D20" s="232"/>
      <c r="E20" s="233"/>
      <c r="F20" s="149">
        <f t="shared" si="2"/>
        <v>0</v>
      </c>
      <c r="G20" s="151"/>
      <c r="H20" s="149">
        <f t="shared" si="0"/>
        <v>0</v>
      </c>
      <c r="I20" s="151"/>
      <c r="J20" s="69">
        <v>0</v>
      </c>
      <c r="K20" s="149">
        <f t="shared" si="1"/>
        <v>0</v>
      </c>
      <c r="L20" s="151"/>
      <c r="M20" s="152">
        <v>0</v>
      </c>
      <c r="N20" s="153"/>
      <c r="O20" s="149">
        <f t="shared" si="4"/>
        <v>0</v>
      </c>
      <c r="P20" s="150"/>
    </row>
    <row r="21" spans="1:16" s="13" customFormat="1" ht="15" hidden="1" customHeight="1" x14ac:dyDescent="0.2">
      <c r="A21" s="44" t="s">
        <v>27</v>
      </c>
      <c r="B21" s="45"/>
      <c r="C21" s="46"/>
      <c r="D21" s="47"/>
      <c r="E21" s="48"/>
      <c r="F21" s="137">
        <f t="shared" ref="F21" si="7">ROUND(ROUND(C21,2)*ROUND(N$4/100,8),2)</f>
        <v>0</v>
      </c>
      <c r="G21" s="138"/>
      <c r="H21" s="139">
        <f t="shared" ref="H21" si="8">+F21</f>
        <v>0</v>
      </c>
      <c r="I21" s="140"/>
      <c r="J21" s="25"/>
      <c r="K21" s="92">
        <f t="shared" si="1"/>
        <v>0</v>
      </c>
      <c r="L21" s="93"/>
      <c r="M21" s="109"/>
      <c r="N21" s="110"/>
      <c r="O21" s="92">
        <f t="shared" si="4"/>
        <v>0</v>
      </c>
      <c r="P21" s="120"/>
    </row>
    <row r="22" spans="1:16" s="13" customFormat="1" ht="15" customHeight="1" x14ac:dyDescent="0.2">
      <c r="A22" s="124"/>
      <c r="B22" s="125"/>
      <c r="C22" s="125"/>
      <c r="D22" s="125"/>
      <c r="E22" s="125"/>
      <c r="F22" s="125"/>
      <c r="G22" s="125"/>
      <c r="H22" s="125"/>
      <c r="I22" s="125"/>
      <c r="J22" s="66" t="s">
        <v>28</v>
      </c>
      <c r="K22" s="121">
        <f>SUM(K11:K21)</f>
        <v>0</v>
      </c>
      <c r="L22" s="122"/>
      <c r="M22" s="147" t="s">
        <v>29</v>
      </c>
      <c r="N22" s="148"/>
      <c r="O22" s="121">
        <f>SUM(O11:O21)</f>
        <v>0</v>
      </c>
      <c r="P22" s="123"/>
    </row>
    <row r="23" spans="1:16" s="13" customFormat="1" ht="12" customHeight="1" x14ac:dyDescent="0.2">
      <c r="A23" s="59"/>
      <c r="B23" s="60"/>
      <c r="C23" s="60"/>
      <c r="D23" s="60"/>
      <c r="E23" s="60"/>
      <c r="F23" s="60"/>
      <c r="G23" s="60"/>
      <c r="H23" s="60"/>
      <c r="I23" s="60"/>
      <c r="J23" s="14"/>
      <c r="K23" s="61"/>
      <c r="L23" s="62"/>
      <c r="M23" s="49"/>
      <c r="N23" s="63"/>
      <c r="O23" s="64"/>
      <c r="P23" s="65"/>
    </row>
    <row r="24" spans="1:16" s="9" customFormat="1" ht="11.1" customHeight="1" x14ac:dyDescent="0.15">
      <c r="A24" s="126" t="s">
        <v>30</v>
      </c>
      <c r="B24" s="127"/>
      <c r="C24" s="15" t="s">
        <v>31</v>
      </c>
      <c r="D24" s="130" t="s">
        <v>32</v>
      </c>
      <c r="E24" s="132" t="s">
        <v>33</v>
      </c>
      <c r="F24" s="133"/>
      <c r="G24" s="130" t="s">
        <v>32</v>
      </c>
      <c r="H24" s="132" t="s">
        <v>34</v>
      </c>
      <c r="I24" s="134"/>
      <c r="J24" s="133"/>
      <c r="K24" s="135" t="s">
        <v>35</v>
      </c>
      <c r="L24" s="141" t="s">
        <v>94</v>
      </c>
      <c r="M24" s="142"/>
      <c r="N24" s="143"/>
      <c r="O24" s="111">
        <f>IF(ROUND(C25,2)*ROUND(E25,4)*H25/100&gt;O22/2,ROUND(O22/2,2),ROUND(ROUND(C25,2)*ROUND(E25,4)*H25/100,2))</f>
        <v>0</v>
      </c>
      <c r="P24" s="112"/>
    </row>
    <row r="25" spans="1:16" s="9" customFormat="1" ht="12" customHeight="1" x14ac:dyDescent="0.2">
      <c r="A25" s="128"/>
      <c r="B25" s="129"/>
      <c r="C25" s="70">
        <f>+H11</f>
        <v>0</v>
      </c>
      <c r="D25" s="131"/>
      <c r="E25" s="115">
        <v>66.648300000000006</v>
      </c>
      <c r="F25" s="116"/>
      <c r="G25" s="131"/>
      <c r="H25" s="117">
        <f>IF(K22=0,0,ROUND(O22/K22*100,6))</f>
        <v>0</v>
      </c>
      <c r="I25" s="118"/>
      <c r="J25" s="119"/>
      <c r="K25" s="136"/>
      <c r="L25" s="144"/>
      <c r="M25" s="145"/>
      <c r="N25" s="146"/>
      <c r="O25" s="113"/>
      <c r="P25" s="114"/>
    </row>
    <row r="26" spans="1:16" s="9" customFormat="1" ht="15" customHeight="1" thickBot="1" x14ac:dyDescent="0.25">
      <c r="A26" s="234"/>
      <c r="B26" s="235"/>
      <c r="C26" s="235"/>
      <c r="D26" s="235"/>
      <c r="E26" s="235"/>
      <c r="F26" s="235"/>
      <c r="G26" s="235"/>
      <c r="H26" s="235"/>
      <c r="I26" s="235"/>
      <c r="J26" s="235"/>
      <c r="K26" s="235"/>
      <c r="L26" s="235"/>
      <c r="M26" s="240" t="s">
        <v>36</v>
      </c>
      <c r="N26" s="241"/>
      <c r="O26" s="242">
        <f>+O22-O24</f>
        <v>0</v>
      </c>
      <c r="P26" s="243"/>
    </row>
    <row r="27" spans="1:16" ht="7.5" customHeight="1" x14ac:dyDescent="0.2">
      <c r="A27" s="236"/>
      <c r="B27" s="237"/>
      <c r="C27" s="237"/>
      <c r="D27" s="237"/>
      <c r="E27" s="237"/>
      <c r="F27" s="237"/>
      <c r="G27" s="237"/>
      <c r="H27" s="237"/>
      <c r="I27" s="237"/>
      <c r="J27" s="237"/>
      <c r="K27" s="237"/>
      <c r="L27" s="237"/>
      <c r="M27" s="237"/>
      <c r="N27" s="237"/>
      <c r="O27" s="237"/>
      <c r="P27" s="237"/>
    </row>
    <row r="28" spans="1:16" ht="18" customHeight="1" x14ac:dyDescent="0.2">
      <c r="A28" s="262" t="s">
        <v>37</v>
      </c>
      <c r="B28" s="263"/>
      <c r="C28" s="263"/>
      <c r="D28" s="263"/>
      <c r="E28" s="263"/>
      <c r="F28" s="263"/>
      <c r="G28" s="263"/>
      <c r="H28" s="263"/>
      <c r="I28" s="263"/>
      <c r="J28" s="263"/>
      <c r="K28" s="264"/>
      <c r="L28" s="238"/>
      <c r="M28" s="244" t="s">
        <v>38</v>
      </c>
      <c r="N28" s="245"/>
      <c r="O28" s="245"/>
      <c r="P28" s="246"/>
    </row>
    <row r="29" spans="1:16" s="9" customFormat="1" ht="10.15" customHeight="1" x14ac:dyDescent="0.15">
      <c r="A29" s="161" t="s">
        <v>39</v>
      </c>
      <c r="B29" s="265"/>
      <c r="C29" s="162"/>
      <c r="D29" s="186" t="s">
        <v>13</v>
      </c>
      <c r="E29" s="187"/>
      <c r="F29" s="186" t="s">
        <v>40</v>
      </c>
      <c r="G29" s="187"/>
      <c r="H29" s="186" t="s">
        <v>41</v>
      </c>
      <c r="I29" s="187"/>
      <c r="J29" s="186" t="s">
        <v>42</v>
      </c>
      <c r="K29" s="247"/>
      <c r="L29" s="239"/>
      <c r="M29" s="96" t="s">
        <v>54</v>
      </c>
      <c r="N29" s="248"/>
      <c r="O29" s="248"/>
      <c r="P29" s="98"/>
    </row>
    <row r="30" spans="1:16" s="9" customFormat="1" ht="10.15" customHeight="1" x14ac:dyDescent="0.15">
      <c r="A30" s="266"/>
      <c r="B30" s="267"/>
      <c r="C30" s="268"/>
      <c r="D30" s="154" t="s">
        <v>43</v>
      </c>
      <c r="E30" s="155"/>
      <c r="F30" s="154" t="s">
        <v>50</v>
      </c>
      <c r="G30" s="155"/>
      <c r="H30" s="154" t="s">
        <v>19</v>
      </c>
      <c r="I30" s="155"/>
      <c r="J30" s="154" t="s">
        <v>19</v>
      </c>
      <c r="K30" s="252"/>
      <c r="L30" s="239"/>
      <c r="M30" s="96"/>
      <c r="N30" s="248"/>
      <c r="O30" s="248"/>
      <c r="P30" s="98"/>
    </row>
    <row r="31" spans="1:16" ht="15" customHeight="1" x14ac:dyDescent="0.2">
      <c r="A31" s="253" t="s">
        <v>91</v>
      </c>
      <c r="B31" s="254"/>
      <c r="C31" s="254"/>
      <c r="D31" s="255">
        <f>SUM(H11)</f>
        <v>0</v>
      </c>
      <c r="E31" s="255"/>
      <c r="F31" s="256">
        <v>0</v>
      </c>
      <c r="G31" s="256"/>
      <c r="H31" s="260">
        <v>0</v>
      </c>
      <c r="I31" s="261"/>
      <c r="J31" s="94">
        <f>ROUND(ROUND(D31,2)*ROUND(F31,2)*ROUND(H31,6),6)</f>
        <v>0</v>
      </c>
      <c r="K31" s="95"/>
      <c r="L31" s="239"/>
      <c r="M31" s="249"/>
      <c r="N31" s="250"/>
      <c r="O31" s="250"/>
      <c r="P31" s="251"/>
    </row>
    <row r="32" spans="1:16" ht="15" customHeight="1" x14ac:dyDescent="0.2">
      <c r="A32" s="253"/>
      <c r="B32" s="254"/>
      <c r="C32" s="254"/>
      <c r="D32" s="255"/>
      <c r="E32" s="255"/>
      <c r="F32" s="257"/>
      <c r="G32" s="257"/>
      <c r="H32" s="258"/>
      <c r="I32" s="259"/>
      <c r="J32" s="94">
        <f>ROUND(ROUND(D32,2)*ROUND(F32,2)*ROUND(H32,6),6)</f>
        <v>0</v>
      </c>
      <c r="K32" s="95"/>
      <c r="L32" s="239"/>
      <c r="M32" s="87" t="s">
        <v>44</v>
      </c>
      <c r="N32" s="88"/>
      <c r="O32" s="88"/>
      <c r="P32" s="89"/>
    </row>
    <row r="33" spans="1:16" ht="15" customHeight="1" x14ac:dyDescent="0.2">
      <c r="A33" s="253"/>
      <c r="B33" s="254"/>
      <c r="C33" s="254"/>
      <c r="D33" s="255"/>
      <c r="E33" s="255"/>
      <c r="F33" s="257"/>
      <c r="G33" s="257"/>
      <c r="H33" s="258"/>
      <c r="I33" s="259"/>
      <c r="J33" s="94">
        <f>ROUND(ROUND(D33,2)*ROUND(F33,2)*ROUND(H33,6),6)</f>
        <v>0</v>
      </c>
      <c r="K33" s="95"/>
      <c r="L33" s="239"/>
      <c r="M33" s="96" t="s">
        <v>55</v>
      </c>
      <c r="N33" s="97"/>
      <c r="O33" s="97"/>
      <c r="P33" s="98"/>
    </row>
    <row r="34" spans="1:16" ht="15" customHeight="1" x14ac:dyDescent="0.2">
      <c r="A34" s="253"/>
      <c r="B34" s="254"/>
      <c r="C34" s="254"/>
      <c r="D34" s="255"/>
      <c r="E34" s="255"/>
      <c r="F34" s="257"/>
      <c r="G34" s="257"/>
      <c r="H34" s="258"/>
      <c r="I34" s="259"/>
      <c r="J34" s="94">
        <f>ROUND(ROUND(D34,2)*ROUND(F34,2)*ROUND(H34,6),6)</f>
        <v>0</v>
      </c>
      <c r="K34" s="95"/>
      <c r="L34" s="239"/>
      <c r="M34" s="249"/>
      <c r="N34" s="250"/>
      <c r="O34" s="250"/>
      <c r="P34" s="251"/>
    </row>
    <row r="35" spans="1:16" ht="15" customHeight="1" x14ac:dyDescent="0.2">
      <c r="A35" s="253"/>
      <c r="B35" s="254"/>
      <c r="C35" s="254"/>
      <c r="D35" s="255"/>
      <c r="E35" s="255"/>
      <c r="F35" s="257"/>
      <c r="G35" s="257"/>
      <c r="H35" s="258"/>
      <c r="I35" s="259"/>
      <c r="J35" s="94">
        <f>ROUND(ROUND(D35,2)*ROUND(F35,2)*ROUND(H35,6),6)</f>
        <v>0</v>
      </c>
      <c r="K35" s="95"/>
      <c r="L35" s="239"/>
      <c r="M35" s="87" t="s">
        <v>45</v>
      </c>
      <c r="N35" s="88"/>
      <c r="O35" s="88"/>
      <c r="P35" s="89"/>
    </row>
    <row r="36" spans="1:16" ht="15" customHeight="1" x14ac:dyDescent="0.2">
      <c r="A36" s="16"/>
      <c r="B36" s="90" t="s">
        <v>46</v>
      </c>
      <c r="C36" s="91"/>
      <c r="D36" s="92">
        <f>ROUND(SUM(D31:D35),2)</f>
        <v>0</v>
      </c>
      <c r="E36" s="93"/>
      <c r="F36" s="107" t="s">
        <v>99</v>
      </c>
      <c r="G36" s="88"/>
      <c r="H36" s="88"/>
      <c r="I36" s="108"/>
      <c r="J36" s="94">
        <f>SUM(J31:J35)</f>
        <v>0</v>
      </c>
      <c r="K36" s="95"/>
      <c r="L36" s="239"/>
      <c r="M36" s="96" t="s">
        <v>56</v>
      </c>
      <c r="N36" s="97"/>
      <c r="O36" s="97"/>
      <c r="P36" s="98"/>
    </row>
    <row r="37" spans="1:16" ht="15" customHeight="1" thickBot="1" x14ac:dyDescent="0.25">
      <c r="A37" s="104" t="s">
        <v>98</v>
      </c>
      <c r="B37" s="105"/>
      <c r="C37" s="105"/>
      <c r="D37" s="105"/>
      <c r="E37" s="105"/>
      <c r="F37" s="105"/>
      <c r="G37" s="105"/>
      <c r="H37" s="105"/>
      <c r="I37" s="106"/>
      <c r="J37" s="102">
        <f>IF(D36=0,0,ROUND(J36/D36,6))</f>
        <v>0</v>
      </c>
      <c r="K37" s="103"/>
      <c r="L37" s="239"/>
      <c r="M37" s="99"/>
      <c r="N37" s="100"/>
      <c r="O37" s="100"/>
      <c r="P37" s="101"/>
    </row>
    <row r="38" spans="1:16" ht="7.5" customHeight="1" thickBot="1" x14ac:dyDescent="0.25">
      <c r="A38" s="58"/>
      <c r="B38" s="51"/>
      <c r="C38" s="57"/>
      <c r="D38" s="51"/>
      <c r="E38" s="51"/>
      <c r="F38" s="52"/>
      <c r="G38" s="52"/>
      <c r="H38" s="52"/>
      <c r="I38" s="52"/>
      <c r="J38" s="50"/>
      <c r="K38" s="50"/>
      <c r="L38" s="53"/>
      <c r="M38" s="54"/>
      <c r="N38" s="54"/>
      <c r="O38" s="54"/>
      <c r="P38" s="55"/>
    </row>
    <row r="39" spans="1:16" ht="12" customHeight="1" x14ac:dyDescent="0.2">
      <c r="A39" s="282" t="s">
        <v>47</v>
      </c>
      <c r="B39" s="283"/>
      <c r="C39" s="72" t="s">
        <v>48</v>
      </c>
      <c r="D39" s="72"/>
      <c r="E39" s="72"/>
      <c r="F39" s="73"/>
      <c r="G39" s="74"/>
      <c r="H39" s="81" t="s">
        <v>51</v>
      </c>
      <c r="I39" s="82"/>
      <c r="J39" s="82"/>
      <c r="K39" s="271" t="s">
        <v>100</v>
      </c>
      <c r="L39" s="272"/>
      <c r="M39" s="272"/>
      <c r="N39" s="275" t="s">
        <v>49</v>
      </c>
      <c r="O39" s="276"/>
      <c r="P39" s="277"/>
    </row>
    <row r="40" spans="1:16" s="13" customFormat="1" ht="10.15" customHeight="1" x14ac:dyDescent="0.2">
      <c r="A40" s="284"/>
      <c r="B40" s="285"/>
      <c r="C40" s="75"/>
      <c r="D40" s="75"/>
      <c r="E40" s="75"/>
      <c r="F40" s="76"/>
      <c r="G40" s="77"/>
      <c r="H40" s="83"/>
      <c r="I40" s="84"/>
      <c r="J40" s="84"/>
      <c r="K40" s="273"/>
      <c r="L40" s="273"/>
      <c r="M40" s="273"/>
      <c r="N40" s="278"/>
      <c r="O40" s="278"/>
      <c r="P40" s="279"/>
    </row>
    <row r="41" spans="1:16" s="17" customFormat="1" ht="9.6" customHeight="1" thickBot="1" x14ac:dyDescent="0.25">
      <c r="A41" s="286"/>
      <c r="B41" s="287"/>
      <c r="C41" s="78"/>
      <c r="D41" s="78"/>
      <c r="E41" s="78"/>
      <c r="F41" s="79"/>
      <c r="G41" s="80"/>
      <c r="H41" s="85"/>
      <c r="I41" s="86"/>
      <c r="J41" s="86"/>
      <c r="K41" s="274"/>
      <c r="L41" s="274"/>
      <c r="M41" s="274"/>
      <c r="N41" s="280"/>
      <c r="O41" s="280"/>
      <c r="P41" s="281"/>
    </row>
    <row r="42" spans="1:16" ht="17.25" customHeight="1" x14ac:dyDescent="0.2">
      <c r="A42" s="269"/>
      <c r="B42" s="270"/>
      <c r="C42" s="270"/>
      <c r="D42" s="270"/>
      <c r="E42" s="270"/>
      <c r="F42" s="270"/>
      <c r="G42" s="270"/>
      <c r="H42" s="270"/>
      <c r="I42" s="270"/>
      <c r="J42" s="270"/>
      <c r="K42" s="270"/>
      <c r="L42" s="270"/>
      <c r="M42" s="270"/>
      <c r="N42" s="270"/>
      <c r="O42" s="270"/>
      <c r="P42" s="270"/>
    </row>
    <row r="43" spans="1:16" x14ac:dyDescent="0.2">
      <c r="A43" s="219"/>
      <c r="B43" s="219"/>
      <c r="C43" s="219"/>
      <c r="D43" s="219"/>
      <c r="E43" s="219"/>
      <c r="F43" s="219"/>
      <c r="G43" s="219"/>
      <c r="H43" s="219"/>
      <c r="I43" s="219"/>
      <c r="J43" s="219"/>
      <c r="K43" s="219"/>
      <c r="L43" s="219"/>
      <c r="M43" s="219"/>
      <c r="N43" s="219"/>
      <c r="O43" s="219"/>
      <c r="P43" s="219"/>
    </row>
  </sheetData>
  <sheetProtection algorithmName="SHA-512" hashValue="mdggdzxwOYW88GFuZ+lv+FX+CGCzdCWulRh3HdT051Bftjc/N4dIRKz3XOxCPtz8vs4C6LlagHeezt+kF+vR+g==" saltValue="ZhX7VK0+eoBcM4HOtMNMJQ==" spinCount="100000" sheet="1" objects="1" scenarios="1"/>
  <mergeCells count="164">
    <mergeCell ref="H31:I31"/>
    <mergeCell ref="A32:C32"/>
    <mergeCell ref="A28:K28"/>
    <mergeCell ref="A29:C30"/>
    <mergeCell ref="D29:E29"/>
    <mergeCell ref="F29:G29"/>
    <mergeCell ref="A42:P43"/>
    <mergeCell ref="K39:M41"/>
    <mergeCell ref="N39:P41"/>
    <mergeCell ref="F33:G33"/>
    <mergeCell ref="H33:I33"/>
    <mergeCell ref="J33:K33"/>
    <mergeCell ref="M33:P34"/>
    <mergeCell ref="A34:C34"/>
    <mergeCell ref="D34:E34"/>
    <mergeCell ref="F34:G34"/>
    <mergeCell ref="H34:I34"/>
    <mergeCell ref="J34:K34"/>
    <mergeCell ref="A35:C35"/>
    <mergeCell ref="D35:E35"/>
    <mergeCell ref="F35:G35"/>
    <mergeCell ref="H35:I35"/>
    <mergeCell ref="J35:K35"/>
    <mergeCell ref="A39:B41"/>
    <mergeCell ref="A26:L26"/>
    <mergeCell ref="A27:P27"/>
    <mergeCell ref="L28:L37"/>
    <mergeCell ref="M26:N26"/>
    <mergeCell ref="O26:P26"/>
    <mergeCell ref="M28:P28"/>
    <mergeCell ref="H29:I29"/>
    <mergeCell ref="J29:K29"/>
    <mergeCell ref="M29:P31"/>
    <mergeCell ref="D30:E30"/>
    <mergeCell ref="F30:G30"/>
    <mergeCell ref="H30:I30"/>
    <mergeCell ref="J30:K30"/>
    <mergeCell ref="J31:K31"/>
    <mergeCell ref="A31:C31"/>
    <mergeCell ref="D31:E31"/>
    <mergeCell ref="F31:G31"/>
    <mergeCell ref="D32:E32"/>
    <mergeCell ref="F32:G32"/>
    <mergeCell ref="H32:I32"/>
    <mergeCell ref="J32:K32"/>
    <mergeCell ref="M32:P32"/>
    <mergeCell ref="A33:C33"/>
    <mergeCell ref="D33:E33"/>
    <mergeCell ref="F18:G18"/>
    <mergeCell ref="F15:G15"/>
    <mergeCell ref="F13:G13"/>
    <mergeCell ref="F14:G14"/>
    <mergeCell ref="F17:G17"/>
    <mergeCell ref="F16:G16"/>
    <mergeCell ref="D11:E11"/>
    <mergeCell ref="F11:G11"/>
    <mergeCell ref="F12:G12"/>
    <mergeCell ref="D12:E20"/>
    <mergeCell ref="O18:P18"/>
    <mergeCell ref="K18:L18"/>
    <mergeCell ref="K15:L15"/>
    <mergeCell ref="K13:L13"/>
    <mergeCell ref="M18:N18"/>
    <mergeCell ref="H16:I16"/>
    <mergeCell ref="K16:L16"/>
    <mergeCell ref="M16:N16"/>
    <mergeCell ref="H14:I14"/>
    <mergeCell ref="K14:L14"/>
    <mergeCell ref="M14:N14"/>
    <mergeCell ref="O14:P14"/>
    <mergeCell ref="O16:P16"/>
    <mergeCell ref="H17:I17"/>
    <mergeCell ref="K17:L17"/>
    <mergeCell ref="M17:N17"/>
    <mergeCell ref="O17:P17"/>
    <mergeCell ref="H18:I18"/>
    <mergeCell ref="H15:I15"/>
    <mergeCell ref="H13:I13"/>
    <mergeCell ref="A3:B3"/>
    <mergeCell ref="C3:F3"/>
    <mergeCell ref="G3:H3"/>
    <mergeCell ref="I3:M3"/>
    <mergeCell ref="I4:M4"/>
    <mergeCell ref="O1:P2"/>
    <mergeCell ref="N3:P3"/>
    <mergeCell ref="N4:P4"/>
    <mergeCell ref="A1:C2"/>
    <mergeCell ref="D1:L2"/>
    <mergeCell ref="M1:N2"/>
    <mergeCell ref="A6:B6"/>
    <mergeCell ref="D6:J6"/>
    <mergeCell ref="K6:M6"/>
    <mergeCell ref="N6:P6"/>
    <mergeCell ref="A4:B4"/>
    <mergeCell ref="C4:F4"/>
    <mergeCell ref="G4:H4"/>
    <mergeCell ref="A8:B10"/>
    <mergeCell ref="C8:E8"/>
    <mergeCell ref="F8:P8"/>
    <mergeCell ref="H9:I9"/>
    <mergeCell ref="K9:L9"/>
    <mergeCell ref="D7:J7"/>
    <mergeCell ref="M9:N9"/>
    <mergeCell ref="O9:P9"/>
    <mergeCell ref="A5:D5"/>
    <mergeCell ref="I5:P5"/>
    <mergeCell ref="C9:C10"/>
    <mergeCell ref="D9:E10"/>
    <mergeCell ref="F9:G10"/>
    <mergeCell ref="O11:P11"/>
    <mergeCell ref="H10:I10"/>
    <mergeCell ref="K10:L10"/>
    <mergeCell ref="M13:N13"/>
    <mergeCell ref="M15:N15"/>
    <mergeCell ref="H12:I12"/>
    <mergeCell ref="K12:L12"/>
    <mergeCell ref="M12:N12"/>
    <mergeCell ref="M10:N10"/>
    <mergeCell ref="O10:P10"/>
    <mergeCell ref="H11:I11"/>
    <mergeCell ref="K11:L11"/>
    <mergeCell ref="M11:N11"/>
    <mergeCell ref="O12:P12"/>
    <mergeCell ref="O13:P13"/>
    <mergeCell ref="O15:P15"/>
    <mergeCell ref="O19:P19"/>
    <mergeCell ref="F20:G20"/>
    <mergeCell ref="H20:I20"/>
    <mergeCell ref="K20:L20"/>
    <mergeCell ref="M20:N20"/>
    <mergeCell ref="O20:P20"/>
    <mergeCell ref="F19:G19"/>
    <mergeCell ref="H19:I19"/>
    <mergeCell ref="K19:L19"/>
    <mergeCell ref="M19:N19"/>
    <mergeCell ref="K21:L21"/>
    <mergeCell ref="M21:N21"/>
    <mergeCell ref="O24:P25"/>
    <mergeCell ref="E25:F25"/>
    <mergeCell ref="H25:J25"/>
    <mergeCell ref="O21:P21"/>
    <mergeCell ref="K22:L22"/>
    <mergeCell ref="O22:P22"/>
    <mergeCell ref="A22:I22"/>
    <mergeCell ref="A24:B25"/>
    <mergeCell ref="D24:D25"/>
    <mergeCell ref="E24:F24"/>
    <mergeCell ref="G24:G25"/>
    <mergeCell ref="H24:J24"/>
    <mergeCell ref="K24:K25"/>
    <mergeCell ref="F21:G21"/>
    <mergeCell ref="H21:I21"/>
    <mergeCell ref="L24:N25"/>
    <mergeCell ref="M22:N22"/>
    <mergeCell ref="C39:G41"/>
    <mergeCell ref="H39:J41"/>
    <mergeCell ref="M35:P35"/>
    <mergeCell ref="B36:C36"/>
    <mergeCell ref="D36:E36"/>
    <mergeCell ref="J36:K36"/>
    <mergeCell ref="M36:P37"/>
    <mergeCell ref="J37:K37"/>
    <mergeCell ref="A37:I37"/>
    <mergeCell ref="F36:I36"/>
  </mergeCells>
  <phoneticPr fontId="0" type="noConversion"/>
  <dataValidations count="1">
    <dataValidation type="textLength" operator="equal" allowBlank="1" showInputMessage="1" showErrorMessage="1" error="Royalty entity ID must be 7 characters long." sqref="A4:A5 B4" xr:uid="{00000000-0002-0000-0000-000000000000}">
      <formula1>7</formula1>
    </dataValidation>
  </dataValidations>
  <pageMargins left="0.25" right="0.25" top="0.75" bottom="0.75" header="0.3" footer="0.3"/>
  <pageSetup paperSize="5" scale="90" orientation="landscape" r:id="rId1"/>
  <headerFooter alignWithMargins="0">
    <oddFooter>&amp;L&amp;"Times New Roman"&amp;8CALGARY#365255 - v1</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12"/>
  <sheetViews>
    <sheetView workbookViewId="0">
      <selection activeCell="M16" sqref="M16"/>
    </sheetView>
  </sheetViews>
  <sheetFormatPr defaultRowHeight="12.75" x14ac:dyDescent="0.2"/>
  <cols>
    <col min="2" max="2" width="6.7109375" customWidth="1"/>
    <col min="3" max="3" width="7.28515625" customWidth="1"/>
    <col min="4" max="4" width="7.7109375" customWidth="1"/>
    <col min="5" max="5" width="25.5703125" customWidth="1"/>
    <col min="6" max="6" width="9.28515625" customWidth="1"/>
    <col min="7" max="7" width="11.7109375" customWidth="1"/>
    <col min="8" max="8" width="7.28515625" customWidth="1"/>
    <col min="9" max="9" width="12.5703125" style="18" bestFit="1" customWidth="1"/>
    <col min="10" max="10" width="12.5703125" style="18" customWidth="1"/>
    <col min="11" max="11" width="12.5703125" bestFit="1" customWidth="1"/>
    <col min="12" max="12" width="11" style="19" customWidth="1"/>
    <col min="13" max="13" width="15" customWidth="1"/>
    <col min="14" max="14" width="10.28515625" customWidth="1"/>
    <col min="15" max="15" width="6.5703125" style="20" bestFit="1" customWidth="1"/>
  </cols>
  <sheetData>
    <row r="1" spans="1:15" ht="63.75" x14ac:dyDescent="0.2">
      <c r="A1" s="42" t="s">
        <v>77</v>
      </c>
      <c r="B1" s="42" t="s">
        <v>78</v>
      </c>
      <c r="C1" s="42" t="s">
        <v>79</v>
      </c>
      <c r="D1" s="42" t="s">
        <v>80</v>
      </c>
      <c r="E1" s="42" t="s">
        <v>81</v>
      </c>
      <c r="F1" s="42" t="s">
        <v>82</v>
      </c>
      <c r="G1" s="42" t="s">
        <v>83</v>
      </c>
      <c r="H1" s="42" t="s">
        <v>84</v>
      </c>
      <c r="I1" s="40" t="s">
        <v>85</v>
      </c>
      <c r="J1" s="40" t="s">
        <v>86</v>
      </c>
      <c r="K1" s="40" t="s">
        <v>87</v>
      </c>
      <c r="L1" s="43" t="s">
        <v>88</v>
      </c>
      <c r="M1" s="40" t="s">
        <v>89</v>
      </c>
      <c r="N1" s="40" t="s">
        <v>53</v>
      </c>
      <c r="O1" s="41" t="s">
        <v>90</v>
      </c>
    </row>
    <row r="2" spans="1:15" x14ac:dyDescent="0.2">
      <c r="A2" t="str">
        <f>UPPER(+'GRS Entry Form'!$A$4)</f>
        <v/>
      </c>
      <c r="B2" s="20">
        <f>IF(H2="","",'GRS Entry Form'!$A$7)</f>
        <v>0</v>
      </c>
      <c r="C2" s="20">
        <f>IF(H2="","",'GRS Entry Form'!$B$7)</f>
        <v>0</v>
      </c>
      <c r="D2" t="str">
        <f>IF(H2="","","GAS")</f>
        <v>GAS</v>
      </c>
      <c r="E2" t="str">
        <f>IF(H2="","",UPPER('GRS Entry Form'!$C$4))</f>
        <v/>
      </c>
      <c r="F2" s="19">
        <f>IF('GRS Entry Form'!D31="","",ROUND('GRS Entry Form'!$D$11,2))</f>
        <v>0</v>
      </c>
      <c r="G2" t="str">
        <f>IF(H2="","",UPPER('GRS Entry Form'!A31))</f>
        <v>NGXN</v>
      </c>
      <c r="H2" s="19">
        <f>'GRS Entry Form'!D31</f>
        <v>0</v>
      </c>
      <c r="I2" s="31">
        <f>'GRS Entry Form'!H31</f>
        <v>0</v>
      </c>
      <c r="J2" s="21">
        <f>'GRS Entry Form'!F31</f>
        <v>0</v>
      </c>
      <c r="K2" s="19">
        <f>'GRS Entry Form'!O11</f>
        <v>0</v>
      </c>
      <c r="L2" s="19">
        <f>IF('GRS Entry Form'!D31="","",ROUND('GRS Entry Form'!$O$24,2))</f>
        <v>0</v>
      </c>
      <c r="M2" s="19">
        <f>IF('GRS Entry Form'!D31="","",ROUND('GRS Entry Form'!$O$26,2))</f>
        <v>0</v>
      </c>
      <c r="N2" s="19" t="s">
        <v>76</v>
      </c>
      <c r="O2" s="20">
        <v>0</v>
      </c>
    </row>
    <row r="3" spans="1:15" x14ac:dyDescent="0.2">
      <c r="A3" t="str">
        <f>UPPER(+'GRS Entry Form'!$A$4)</f>
        <v/>
      </c>
      <c r="B3" s="20">
        <f>IF(H3="","",'GRS Entry Form'!$A$7)</f>
        <v>0</v>
      </c>
      <c r="C3" s="20">
        <f>IF(H3="","",'GRS Entry Form'!$B$7)</f>
        <v>0</v>
      </c>
      <c r="D3" t="str">
        <f>IF(H3="","","PRO")</f>
        <v>PRO</v>
      </c>
      <c r="E3" t="str">
        <f>IF(H3="","",UPPER('GRS Entry Form'!$C$4))</f>
        <v/>
      </c>
      <c r="F3" s="19"/>
      <c r="H3" s="19">
        <f>'GRS Entry Form'!H12</f>
        <v>0</v>
      </c>
      <c r="I3" s="31">
        <f>'GRS Entry Form'!J12</f>
        <v>0</v>
      </c>
      <c r="J3" s="21"/>
      <c r="K3" s="19">
        <f>'GRS Entry Form'!O12</f>
        <v>0</v>
      </c>
    </row>
    <row r="4" spans="1:15" x14ac:dyDescent="0.2">
      <c r="A4" t="str">
        <f>UPPER(+'GRS Entry Form'!$A$4)</f>
        <v/>
      </c>
      <c r="B4" s="20">
        <f>IF(H4="","",'GRS Entry Form'!$A$7)</f>
        <v>0</v>
      </c>
      <c r="C4" s="20">
        <f>IF(H4="","",'GRS Entry Form'!$B$7)</f>
        <v>0</v>
      </c>
      <c r="D4" t="str">
        <f>IF(H4="","","PRM")</f>
        <v>PRM</v>
      </c>
      <c r="E4" t="str">
        <f>IF(H4="","",UPPER('GRS Entry Form'!$C$4))</f>
        <v/>
      </c>
      <c r="F4" s="19"/>
      <c r="H4" s="19">
        <f>'GRS Entry Form'!H13</f>
        <v>0</v>
      </c>
      <c r="I4" s="31">
        <f>'GRS Entry Form'!J13</f>
        <v>0</v>
      </c>
      <c r="J4" s="21"/>
      <c r="K4" s="19">
        <f>'GRS Entry Form'!O13</f>
        <v>0</v>
      </c>
    </row>
    <row r="5" spans="1:15" x14ac:dyDescent="0.2">
      <c r="A5" t="str">
        <f>UPPER(+'GRS Entry Form'!$A$4)</f>
        <v/>
      </c>
      <c r="B5" s="20">
        <f>IF(H5="","",'GRS Entry Form'!$A$7)</f>
        <v>0</v>
      </c>
      <c r="C5" s="20">
        <f>IF(H5="","",'GRS Entry Form'!$B$7)</f>
        <v>0</v>
      </c>
      <c r="D5" t="str">
        <f>IF(H5="","","BUT")</f>
        <v>BUT</v>
      </c>
      <c r="E5" t="str">
        <f>IF(H5="","",UPPER('GRS Entry Form'!$C$4))</f>
        <v/>
      </c>
      <c r="F5" s="19"/>
      <c r="H5" s="19">
        <f>'GRS Entry Form'!H14</f>
        <v>0</v>
      </c>
      <c r="I5" s="31">
        <f>'GRS Entry Form'!J14</f>
        <v>0</v>
      </c>
      <c r="J5" s="21"/>
      <c r="K5" s="19">
        <f>'GRS Entry Form'!O14</f>
        <v>0</v>
      </c>
    </row>
    <row r="6" spans="1:15" x14ac:dyDescent="0.2">
      <c r="A6" t="str">
        <f>UPPER(+'GRS Entry Form'!$A$4)</f>
        <v/>
      </c>
      <c r="B6" s="20">
        <f>IF(H6="","",'GRS Entry Form'!$A$7)</f>
        <v>0</v>
      </c>
      <c r="C6" s="20">
        <f>IF(H6="","",'GRS Entry Form'!$B$7)</f>
        <v>0</v>
      </c>
      <c r="D6" t="str">
        <f>IF(H6="","","BTM")</f>
        <v>BTM</v>
      </c>
      <c r="E6" t="str">
        <f>IF(H6="","",UPPER('GRS Entry Form'!$C$4))</f>
        <v/>
      </c>
      <c r="F6" s="19"/>
      <c r="H6" s="19">
        <f>'GRS Entry Form'!H15</f>
        <v>0</v>
      </c>
      <c r="I6" s="31">
        <f>'GRS Entry Form'!J15</f>
        <v>0</v>
      </c>
      <c r="J6" s="21"/>
      <c r="K6" s="19">
        <f>'GRS Entry Form'!O15</f>
        <v>0</v>
      </c>
    </row>
    <row r="7" spans="1:15" x14ac:dyDescent="0.2">
      <c r="A7" t="str">
        <f>UPPER(+'GRS Entry Form'!$A$4)</f>
        <v/>
      </c>
      <c r="B7" s="20">
        <f>IF(H7="","",'GRS Entry Form'!$A$7)</f>
        <v>0</v>
      </c>
      <c r="C7" s="20">
        <f>IF(H7="","",'GRS Entry Form'!$B$7)</f>
        <v>0</v>
      </c>
      <c r="D7" t="str">
        <f>IF(H7="","","ETH")</f>
        <v>ETH</v>
      </c>
      <c r="E7" t="str">
        <f>IF(H7="","",UPPER('GRS Entry Form'!$C$4))</f>
        <v/>
      </c>
      <c r="F7" s="19"/>
      <c r="H7" s="19">
        <f>'GRS Entry Form'!H16</f>
        <v>0</v>
      </c>
      <c r="I7" s="31">
        <f>'GRS Entry Form'!J16</f>
        <v>0</v>
      </c>
      <c r="J7" s="21"/>
      <c r="K7" s="19">
        <f>'GRS Entry Form'!O16</f>
        <v>0</v>
      </c>
    </row>
    <row r="8" spans="1:15" x14ac:dyDescent="0.2">
      <c r="A8" t="str">
        <f>UPPER(+'GRS Entry Form'!$A$4)</f>
        <v/>
      </c>
      <c r="B8" s="20">
        <f>IF(H8="","",'GRS Entry Form'!$A$7)</f>
        <v>0</v>
      </c>
      <c r="C8" s="20">
        <f>IF(H8="","",'GRS Entry Form'!$B$7)</f>
        <v>0</v>
      </c>
      <c r="D8" t="str">
        <f>IF(H8="","","PEN")</f>
        <v>PEN</v>
      </c>
      <c r="E8" t="str">
        <f>IF(H8="","",UPPER('GRS Entry Form'!$C$4))</f>
        <v/>
      </c>
      <c r="F8" s="19"/>
      <c r="H8" s="19">
        <f>'GRS Entry Form'!H17</f>
        <v>0</v>
      </c>
      <c r="I8" s="31">
        <f>'GRS Entry Form'!J17</f>
        <v>0</v>
      </c>
      <c r="J8" s="21"/>
      <c r="K8" s="19">
        <f>'GRS Entry Form'!O17</f>
        <v>0</v>
      </c>
    </row>
    <row r="9" spans="1:15" x14ac:dyDescent="0.2">
      <c r="A9" t="str">
        <f>UPPER(+'GRS Entry Form'!$A$4)</f>
        <v/>
      </c>
      <c r="B9" s="20">
        <f>IF(H9="","",'GRS Entry Form'!$A$7)</f>
        <v>0</v>
      </c>
      <c r="C9" s="20">
        <f>IF(H9="","",'GRS Entry Form'!$B$7)</f>
        <v>0</v>
      </c>
      <c r="D9" t="str">
        <f>IF(H9="","","PNM")</f>
        <v>PNM</v>
      </c>
      <c r="E9" t="str">
        <f>IF(H9="","",UPPER('GRS Entry Form'!$C$4))</f>
        <v/>
      </c>
      <c r="F9" s="19"/>
      <c r="H9" s="19">
        <f>'GRS Entry Form'!H18</f>
        <v>0</v>
      </c>
      <c r="I9" s="31">
        <f>'GRS Entry Form'!J18</f>
        <v>0</v>
      </c>
      <c r="J9" s="21"/>
      <c r="K9" s="19">
        <f>'GRS Entry Form'!O18</f>
        <v>0</v>
      </c>
    </row>
    <row r="10" spans="1:15" x14ac:dyDescent="0.2">
      <c r="A10" t="str">
        <f>UPPER(+'GRS Entry Form'!$A$4)</f>
        <v/>
      </c>
      <c r="B10" s="20">
        <f>IF(H10="","",'GRS Entry Form'!$A$7)</f>
        <v>0</v>
      </c>
      <c r="C10" s="20">
        <f>IF(H10="","",'GRS Entry Form'!$B$7)</f>
        <v>0</v>
      </c>
      <c r="D10" t="str">
        <f>IF(H10="","","SUL")</f>
        <v>SUL</v>
      </c>
      <c r="E10" t="str">
        <f>IF(H10="","",UPPER('GRS Entry Form'!$C$4))</f>
        <v/>
      </c>
      <c r="F10" s="19"/>
      <c r="H10" s="19">
        <f>'GRS Entry Form'!H19</f>
        <v>0</v>
      </c>
      <c r="I10" s="31">
        <f>'GRS Entry Form'!J19</f>
        <v>0</v>
      </c>
      <c r="J10" s="21"/>
      <c r="K10" s="19">
        <f>'GRS Entry Form'!O19</f>
        <v>0</v>
      </c>
    </row>
    <row r="11" spans="1:15" x14ac:dyDescent="0.2">
      <c r="A11" t="str">
        <f>UPPER(+'GRS Entry Form'!$A$4)</f>
        <v/>
      </c>
      <c r="B11" s="20">
        <f>IF(H11="","",'GRS Entry Form'!$A$7)</f>
        <v>0</v>
      </c>
      <c r="C11" s="20">
        <f>IF(H11="","",'GRS Entry Form'!$B$7)</f>
        <v>0</v>
      </c>
      <c r="D11" t="str">
        <f>IF(H11="","","CON")</f>
        <v>CON</v>
      </c>
      <c r="E11" t="str">
        <f>IF(H11="","",UPPER('GRS Entry Form'!$C$4))</f>
        <v/>
      </c>
      <c r="F11" s="19"/>
      <c r="H11" s="19">
        <f>'GRS Entry Form'!H20</f>
        <v>0</v>
      </c>
      <c r="I11" s="31">
        <f>'GRS Entry Form'!J20</f>
        <v>0</v>
      </c>
      <c r="J11" s="21"/>
      <c r="K11" s="19">
        <f>'GRS Entry Form'!O20</f>
        <v>0</v>
      </c>
    </row>
    <row r="12" spans="1:15" x14ac:dyDescent="0.2">
      <c r="C12" s="20" t="str">
        <f>IF(H12="","",'GRS Entry Form'!$B$7)</f>
        <v/>
      </c>
      <c r="K12" s="19"/>
    </row>
  </sheetData>
  <pageMargins left="0.75" right="0.7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06"/>
  <sheetViews>
    <sheetView view="pageBreakPreview" topLeftCell="A151" zoomScaleNormal="100" zoomScaleSheetLayoutView="100" workbookViewId="0">
      <selection activeCell="A207" sqref="A207"/>
    </sheetView>
  </sheetViews>
  <sheetFormatPr defaultRowHeight="12.75" x14ac:dyDescent="0.2"/>
  <sheetData>
    <row r="1" spans="1:8" ht="15" x14ac:dyDescent="0.2">
      <c r="A1" s="26" t="s">
        <v>57</v>
      </c>
    </row>
    <row r="2" spans="1:8" x14ac:dyDescent="0.2">
      <c r="A2" s="27" t="s">
        <v>58</v>
      </c>
      <c r="B2" s="27" t="s">
        <v>59</v>
      </c>
    </row>
    <row r="3" spans="1:8" ht="23.25" x14ac:dyDescent="0.35">
      <c r="A3" s="28" t="s">
        <v>60</v>
      </c>
    </row>
    <row r="4" spans="1:8" ht="15" x14ac:dyDescent="0.2">
      <c r="A4" s="289" t="s">
        <v>61</v>
      </c>
      <c r="B4" s="289"/>
      <c r="C4" s="289"/>
      <c r="D4" s="289"/>
      <c r="E4" s="289"/>
      <c r="F4" s="289"/>
    </row>
    <row r="5" spans="1:8" ht="15" x14ac:dyDescent="0.2">
      <c r="B5" s="29" t="s">
        <v>62</v>
      </c>
    </row>
    <row r="6" spans="1:8" ht="15" x14ac:dyDescent="0.2">
      <c r="A6" s="289" t="s">
        <v>67</v>
      </c>
      <c r="B6" s="289"/>
      <c r="C6" s="289"/>
      <c r="D6" s="289"/>
      <c r="E6" s="289"/>
      <c r="F6" s="289"/>
      <c r="G6" s="289"/>
      <c r="H6" s="289"/>
    </row>
    <row r="54" spans="1:8" ht="51" customHeight="1" x14ac:dyDescent="0.2">
      <c r="A54" s="289" t="s">
        <v>63</v>
      </c>
      <c r="B54" s="289"/>
      <c r="C54" s="289"/>
      <c r="D54" s="289"/>
      <c r="E54" s="289"/>
      <c r="F54" s="289"/>
      <c r="G54" s="289"/>
      <c r="H54" s="289"/>
    </row>
    <row r="76" spans="1:8" ht="66.75" customHeight="1" x14ac:dyDescent="0.2">
      <c r="A76" s="289" t="s">
        <v>64</v>
      </c>
      <c r="B76" s="289"/>
      <c r="C76" s="289"/>
      <c r="D76" s="289"/>
      <c r="E76" s="289"/>
      <c r="F76" s="289"/>
      <c r="G76" s="289"/>
      <c r="H76" s="289"/>
    </row>
    <row r="101" spans="1:8" ht="43.5" customHeight="1" x14ac:dyDescent="0.2">
      <c r="A101" s="289" t="s">
        <v>65</v>
      </c>
      <c r="B101" s="289"/>
      <c r="C101" s="289"/>
      <c r="D101" s="289"/>
      <c r="E101" s="289"/>
      <c r="F101" s="289"/>
      <c r="G101" s="289"/>
      <c r="H101" s="289"/>
    </row>
    <row r="153" spans="1:1" x14ac:dyDescent="0.2">
      <c r="A153" t="s">
        <v>66</v>
      </c>
    </row>
    <row r="206" spans="1:7" ht="37.5" customHeight="1" x14ac:dyDescent="0.2">
      <c r="A206" s="288" t="s">
        <v>68</v>
      </c>
      <c r="B206" s="288"/>
      <c r="C206" s="288"/>
      <c r="D206" s="288"/>
      <c r="E206" s="288"/>
      <c r="F206" s="288"/>
      <c r="G206" s="288"/>
    </row>
  </sheetData>
  <mergeCells count="6">
    <mergeCell ref="A206:G206"/>
    <mergeCell ref="A4:F4"/>
    <mergeCell ref="A6:H6"/>
    <mergeCell ref="A54:H54"/>
    <mergeCell ref="A76:H76"/>
    <mergeCell ref="A101:H101"/>
  </mergeCells>
  <pageMargins left="0.25" right="0.25" top="0.75" bottom="0.75" header="0.3" footer="0.3"/>
  <pageSetup orientation="portrait" r:id="rId1"/>
  <rowBreaks count="1" manualBreakCount="1">
    <brk id="204"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
  <sheetViews>
    <sheetView workbookViewId="0">
      <selection activeCell="H18" sqref="H18"/>
    </sheetView>
  </sheetViews>
  <sheetFormatPr defaultRowHeight="12.75" x14ac:dyDescent="0.2"/>
  <cols>
    <col min="5" max="5" width="27.7109375" customWidth="1"/>
    <col min="6" max="6" width="12.7109375" customWidth="1"/>
    <col min="8" max="8" width="10.28515625" customWidth="1"/>
    <col min="9" max="9" width="13.7109375" customWidth="1"/>
    <col min="10" max="10" width="13.28515625" customWidth="1"/>
    <col min="11" max="11" width="15.42578125" customWidth="1"/>
  </cols>
  <sheetData>
    <row r="1" spans="1:11" x14ac:dyDescent="0.2">
      <c r="A1" s="35"/>
      <c r="B1" s="35"/>
      <c r="C1" s="35"/>
      <c r="D1" s="35"/>
      <c r="E1" s="35"/>
      <c r="F1" s="35"/>
      <c r="G1" s="35"/>
      <c r="H1" s="36"/>
      <c r="I1" s="36"/>
      <c r="J1" s="35"/>
      <c r="K1" s="36"/>
    </row>
  </sheetData>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
  <sheetViews>
    <sheetView tabSelected="1" workbookViewId="0">
      <selection activeCell="C25" sqref="C25"/>
    </sheetView>
  </sheetViews>
  <sheetFormatPr defaultRowHeight="12.75" x14ac:dyDescent="0.2"/>
  <cols>
    <col min="5" max="5" width="30" customWidth="1"/>
    <col min="6" max="6" width="13.5703125" customWidth="1"/>
    <col min="7" max="7" width="10.42578125" customWidth="1"/>
    <col min="9" max="9" width="12.7109375" customWidth="1"/>
    <col min="10" max="10" width="13" customWidth="1"/>
    <col min="11" max="11" width="15.7109375" customWidth="1"/>
    <col min="12" max="12" width="17.7109375" customWidth="1"/>
    <col min="13" max="13" width="14.7109375" customWidth="1"/>
    <col min="14" max="14" width="18.7109375" customWidth="1"/>
  </cols>
  <sheetData>
    <row r="1" spans="1:15" x14ac:dyDescent="0.2">
      <c r="A1" s="35"/>
      <c r="B1" s="35"/>
      <c r="C1" s="35"/>
      <c r="D1" s="35"/>
      <c r="E1" s="35"/>
      <c r="F1" s="35"/>
      <c r="G1" s="35"/>
      <c r="H1" s="35"/>
      <c r="I1" s="36"/>
      <c r="J1" s="36"/>
      <c r="K1" s="36"/>
      <c r="L1" s="37"/>
      <c r="M1" s="36"/>
      <c r="N1" s="36"/>
      <c r="O1" s="38"/>
    </row>
    <row r="2" spans="1:15" x14ac:dyDescent="0.2">
      <c r="B2" s="20"/>
      <c r="C2" s="20"/>
      <c r="F2" s="19"/>
      <c r="H2" s="19"/>
      <c r="I2" s="31"/>
      <c r="J2" s="21"/>
      <c r="K2" s="19"/>
      <c r="L2" s="19"/>
      <c r="M2" s="19"/>
      <c r="N2" s="19"/>
      <c r="O2" s="20"/>
    </row>
    <row r="3" spans="1:15" x14ac:dyDescent="0.2">
      <c r="B3" s="20"/>
      <c r="C3" s="20"/>
      <c r="F3" s="19"/>
      <c r="H3" s="19"/>
      <c r="I3" s="31"/>
      <c r="J3" s="21"/>
      <c r="K3" s="19"/>
      <c r="L3" s="19"/>
      <c r="O3" s="20"/>
    </row>
    <row r="4" spans="1:15" x14ac:dyDescent="0.2">
      <c r="B4" s="20"/>
      <c r="C4" s="20"/>
      <c r="F4" s="19"/>
      <c r="H4" s="19"/>
      <c r="I4" s="31"/>
      <c r="J4" s="21"/>
      <c r="K4" s="19"/>
      <c r="L4" s="19"/>
      <c r="O4" s="20"/>
    </row>
    <row r="5" spans="1:15" x14ac:dyDescent="0.2">
      <c r="B5" s="20"/>
      <c r="C5" s="20"/>
      <c r="F5" s="19"/>
      <c r="H5" s="19"/>
      <c r="I5" s="31"/>
      <c r="J5" s="21"/>
      <c r="K5" s="19"/>
      <c r="L5" s="19"/>
      <c r="O5" s="20"/>
    </row>
    <row r="6" spans="1:15" x14ac:dyDescent="0.2">
      <c r="B6" s="20"/>
      <c r="C6" s="20"/>
      <c r="F6" s="19"/>
      <c r="H6" s="19"/>
      <c r="I6" s="31"/>
      <c r="J6" s="21"/>
      <c r="K6" s="19"/>
      <c r="L6" s="19"/>
      <c r="O6" s="20"/>
    </row>
    <row r="7" spans="1:15" x14ac:dyDescent="0.2">
      <c r="B7" s="20"/>
      <c r="C7" s="20"/>
      <c r="F7" s="19"/>
      <c r="H7" s="19"/>
      <c r="I7" s="31"/>
      <c r="J7" s="21"/>
      <c r="K7" s="19"/>
      <c r="L7" s="19"/>
      <c r="O7" s="20"/>
    </row>
    <row r="8" spans="1:15" x14ac:dyDescent="0.2">
      <c r="B8" s="20"/>
      <c r="C8" s="20"/>
      <c r="F8" s="19"/>
      <c r="H8" s="19"/>
      <c r="I8" s="31"/>
      <c r="J8" s="21"/>
      <c r="K8" s="19"/>
      <c r="L8" s="19"/>
      <c r="O8" s="20"/>
    </row>
    <row r="9" spans="1:15" x14ac:dyDescent="0.2">
      <c r="B9" s="20"/>
      <c r="C9" s="20"/>
      <c r="F9" s="19"/>
      <c r="H9" s="19"/>
      <c r="I9" s="31"/>
      <c r="J9" s="21"/>
      <c r="K9" s="19"/>
      <c r="L9" s="19"/>
      <c r="O9" s="20"/>
    </row>
    <row r="10" spans="1:15" x14ac:dyDescent="0.2">
      <c r="B10" s="20"/>
      <c r="C10" s="20"/>
      <c r="F10" s="19"/>
      <c r="H10" s="19"/>
      <c r="I10" s="31"/>
      <c r="J10" s="21"/>
      <c r="K10" s="19"/>
      <c r="L10" s="19"/>
      <c r="O10" s="20"/>
    </row>
    <row r="11" spans="1:15" x14ac:dyDescent="0.2">
      <c r="B11" s="20"/>
      <c r="C11" s="20"/>
      <c r="F11" s="19"/>
      <c r="H11" s="19"/>
      <c r="I11" s="31"/>
      <c r="J11" s="21"/>
      <c r="K11" s="19"/>
      <c r="L11" s="19"/>
      <c r="O11" s="20"/>
    </row>
    <row r="12" spans="1:15" x14ac:dyDescent="0.2">
      <c r="C12" s="20"/>
      <c r="I12" s="18"/>
      <c r="J12" s="18"/>
      <c r="L12" s="19"/>
      <c r="O12" s="20"/>
    </row>
    <row r="13" spans="1:15" x14ac:dyDescent="0.2">
      <c r="A13" s="35"/>
      <c r="B13" s="35"/>
      <c r="C13" s="35"/>
      <c r="D13" s="35"/>
      <c r="E13" s="35"/>
      <c r="F13" s="35"/>
      <c r="G13" s="35"/>
      <c r="H13" s="36"/>
      <c r="I13" s="36"/>
      <c r="J13" s="35"/>
      <c r="K13" s="36"/>
      <c r="L13" s="19"/>
      <c r="O13" s="20"/>
    </row>
  </sheetData>
  <pageMargins left="0.7" right="0.7" top="0.75" bottom="0.75" header="0.3" footer="0.3"/>
  <pageSetup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E5:E63"/>
  <sheetViews>
    <sheetView workbookViewId="0">
      <selection activeCell="D11" sqref="D11"/>
    </sheetView>
  </sheetViews>
  <sheetFormatPr defaultRowHeight="12.75" x14ac:dyDescent="0.2"/>
  <cols>
    <col min="2" max="2" width="44.7109375" customWidth="1"/>
    <col min="3" max="3" width="83.7109375" customWidth="1"/>
    <col min="4" max="4" width="58.42578125" customWidth="1"/>
    <col min="5" max="5" width="38.5703125" customWidth="1"/>
  </cols>
  <sheetData>
    <row r="5" spans="5:5" x14ac:dyDescent="0.2">
      <c r="E5" s="39"/>
    </row>
    <row r="6" spans="5:5" x14ac:dyDescent="0.2">
      <c r="E6" s="39"/>
    </row>
    <row r="7" spans="5:5" x14ac:dyDescent="0.2">
      <c r="E7" s="39"/>
    </row>
    <row r="8" spans="5:5" x14ac:dyDescent="0.2">
      <c r="E8" s="39"/>
    </row>
    <row r="9" spans="5:5" x14ac:dyDescent="0.2">
      <c r="E9" s="39"/>
    </row>
    <row r="10" spans="5:5" x14ac:dyDescent="0.2">
      <c r="E10" s="39"/>
    </row>
    <row r="11" spans="5:5" x14ac:dyDescent="0.2">
      <c r="E11" s="39"/>
    </row>
    <row r="12" spans="5:5" x14ac:dyDescent="0.2">
      <c r="E12" s="39"/>
    </row>
    <row r="13" spans="5:5" x14ac:dyDescent="0.2">
      <c r="E13" s="39"/>
    </row>
    <row r="14" spans="5:5" x14ac:dyDescent="0.2">
      <c r="E14" s="39"/>
    </row>
    <row r="15" spans="5:5" x14ac:dyDescent="0.2">
      <c r="E15" s="39"/>
    </row>
    <row r="16" spans="5:5" x14ac:dyDescent="0.2">
      <c r="E16" s="39"/>
    </row>
    <row r="17" spans="5:5" x14ac:dyDescent="0.2">
      <c r="E17" s="39"/>
    </row>
    <row r="18" spans="5:5" x14ac:dyDescent="0.2">
      <c r="E18" s="39"/>
    </row>
    <row r="19" spans="5:5" x14ac:dyDescent="0.2">
      <c r="E19" s="39"/>
    </row>
    <row r="20" spans="5:5" x14ac:dyDescent="0.2">
      <c r="E20" s="39"/>
    </row>
    <row r="21" spans="5:5" x14ac:dyDescent="0.2">
      <c r="E21" s="39"/>
    </row>
    <row r="22" spans="5:5" x14ac:dyDescent="0.2">
      <c r="E22" s="39"/>
    </row>
    <row r="23" spans="5:5" x14ac:dyDescent="0.2">
      <c r="E23" s="39"/>
    </row>
    <row r="24" spans="5:5" x14ac:dyDescent="0.2">
      <c r="E24" s="39"/>
    </row>
    <row r="25" spans="5:5" x14ac:dyDescent="0.2">
      <c r="E25" s="39"/>
    </row>
    <row r="26" spans="5:5" x14ac:dyDescent="0.2">
      <c r="E26" s="39"/>
    </row>
    <row r="27" spans="5:5" x14ac:dyDescent="0.2">
      <c r="E27" s="39"/>
    </row>
    <row r="28" spans="5:5" x14ac:dyDescent="0.2">
      <c r="E28" s="39"/>
    </row>
    <row r="29" spans="5:5" x14ac:dyDescent="0.2">
      <c r="E29" s="39"/>
    </row>
    <row r="30" spans="5:5" x14ac:dyDescent="0.2">
      <c r="E30" s="39"/>
    </row>
    <row r="31" spans="5:5" x14ac:dyDescent="0.2">
      <c r="E31" s="39"/>
    </row>
    <row r="32" spans="5:5" x14ac:dyDescent="0.2">
      <c r="E32" s="39"/>
    </row>
    <row r="33" spans="5:5" x14ac:dyDescent="0.2">
      <c r="E33" s="39"/>
    </row>
    <row r="34" spans="5:5" x14ac:dyDescent="0.2">
      <c r="E34" s="39"/>
    </row>
    <row r="35" spans="5:5" x14ac:dyDescent="0.2">
      <c r="E35" s="39"/>
    </row>
    <row r="36" spans="5:5" x14ac:dyDescent="0.2">
      <c r="E36" s="39"/>
    </row>
    <row r="37" spans="5:5" x14ac:dyDescent="0.2">
      <c r="E37" s="39"/>
    </row>
    <row r="38" spans="5:5" x14ac:dyDescent="0.2">
      <c r="E38" s="39"/>
    </row>
    <row r="39" spans="5:5" x14ac:dyDescent="0.2">
      <c r="E39" s="39"/>
    </row>
    <row r="40" spans="5:5" x14ac:dyDescent="0.2">
      <c r="E40" s="39"/>
    </row>
    <row r="41" spans="5:5" x14ac:dyDescent="0.2">
      <c r="E41" s="39"/>
    </row>
    <row r="42" spans="5:5" x14ac:dyDescent="0.2">
      <c r="E42" s="39"/>
    </row>
    <row r="43" spans="5:5" x14ac:dyDescent="0.2">
      <c r="E43" s="39"/>
    </row>
    <row r="44" spans="5:5" x14ac:dyDescent="0.2">
      <c r="E44" s="39"/>
    </row>
    <row r="45" spans="5:5" x14ac:dyDescent="0.2">
      <c r="E45" s="39"/>
    </row>
    <row r="46" spans="5:5" x14ac:dyDescent="0.2">
      <c r="E46" s="39"/>
    </row>
    <row r="47" spans="5:5" x14ac:dyDescent="0.2">
      <c r="E47" s="39"/>
    </row>
    <row r="48" spans="5:5" x14ac:dyDescent="0.2">
      <c r="E48" s="39"/>
    </row>
    <row r="49" spans="5:5" x14ac:dyDescent="0.2">
      <c r="E49" s="39"/>
    </row>
    <row r="50" spans="5:5" x14ac:dyDescent="0.2">
      <c r="E50" s="39"/>
    </row>
    <row r="51" spans="5:5" x14ac:dyDescent="0.2">
      <c r="E51" s="39"/>
    </row>
    <row r="52" spans="5:5" x14ac:dyDescent="0.2">
      <c r="E52" s="39"/>
    </row>
    <row r="53" spans="5:5" x14ac:dyDescent="0.2">
      <c r="E53" s="39"/>
    </row>
    <row r="54" spans="5:5" x14ac:dyDescent="0.2">
      <c r="E54" s="39"/>
    </row>
    <row r="55" spans="5:5" x14ac:dyDescent="0.2">
      <c r="E55" s="39"/>
    </row>
    <row r="56" spans="5:5" x14ac:dyDescent="0.2">
      <c r="E56" s="39"/>
    </row>
    <row r="57" spans="5:5" x14ac:dyDescent="0.2">
      <c r="E57" s="39"/>
    </row>
    <row r="58" spans="5:5" x14ac:dyDescent="0.2">
      <c r="E58" s="39"/>
    </row>
    <row r="59" spans="5:5" x14ac:dyDescent="0.2">
      <c r="E59" s="39"/>
    </row>
    <row r="60" spans="5:5" x14ac:dyDescent="0.2">
      <c r="E60" s="39"/>
    </row>
    <row r="61" spans="5:5" x14ac:dyDescent="0.2">
      <c r="E61" s="39"/>
    </row>
    <row r="62" spans="5:5" x14ac:dyDescent="0.2">
      <c r="E62" s="39"/>
    </row>
    <row r="63" spans="5:5" x14ac:dyDescent="0.2">
      <c r="E63" s="3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E5D5298DFD0D43B908E4CDFA3BA3CF" ma:contentTypeVersion="7" ma:contentTypeDescription="Create a new document." ma:contentTypeScope="" ma:versionID="17fe4afa2beb047b58b341adbe523670">
  <xsd:schema xmlns:xsd="http://www.w3.org/2001/XMLSchema" xmlns:xs="http://www.w3.org/2001/XMLSchema" xmlns:p="http://schemas.microsoft.com/office/2006/metadata/properties" xmlns:ns1="http://schemas.microsoft.com/sharepoint/v3" xmlns:ns3="b8de5fc9-9f2d-41c6-8b55-a6418a1ed573" targetNamespace="http://schemas.microsoft.com/office/2006/metadata/properties" ma:root="true" ma:fieldsID="ca5264ab097c9673082ed6ec23df8d91" ns1:_="" ns3:_="">
    <xsd:import namespace="http://schemas.microsoft.com/sharepoint/v3"/>
    <xsd:import namespace="b8de5fc9-9f2d-41c6-8b55-a6418a1ed573"/>
    <xsd:element name="properties">
      <xsd:complexType>
        <xsd:sequence>
          <xsd:element name="documentManagement">
            <xsd:complexType>
              <xsd:all>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de5fc9-9f2d-41c6-8b55-a6418a1ed573"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dedacd1-8ed8-4364-83a4-3ca25ad2d99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4931376-075E-4398-BAE4-791FAF914B92}"/>
</file>

<file path=customXml/itemProps2.xml><?xml version="1.0" encoding="utf-8"?>
<ds:datastoreItem xmlns:ds="http://schemas.openxmlformats.org/officeDocument/2006/customXml" ds:itemID="{BCA2D120-D9E2-41F4-8C26-3ECDCDA10228}"/>
</file>

<file path=customXml/itemProps3.xml><?xml version="1.0" encoding="utf-8"?>
<ds:datastoreItem xmlns:ds="http://schemas.openxmlformats.org/officeDocument/2006/customXml" ds:itemID="{B74142FA-B6A8-48D0-80FC-48FA40448122}"/>
</file>

<file path=customXml/itemProps4.xml><?xml version="1.0" encoding="utf-8"?>
<ds:datastoreItem xmlns:ds="http://schemas.openxmlformats.org/officeDocument/2006/customXml" ds:itemID="{72B6F236-2084-4404-8F9E-A37EBBD9F1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GRS Entry Form</vt:lpstr>
      <vt:lpstr>GRS csv file upload tab</vt:lpstr>
      <vt:lpstr>Csv Upload EASY Instructions</vt:lpstr>
      <vt:lpstr>Current Submission</vt:lpstr>
      <vt:lpstr>Compared</vt:lpstr>
      <vt:lpstr>Sheet1</vt:lpstr>
      <vt:lpstr>'Csv Upload EASY Instructions'!Print_Area</vt:lpstr>
    </vt:vector>
  </TitlesOfParts>
  <Company>Indian Oil and Gas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GRSForm</dc:title>
  <dc:subject>NEW MIX/SPEC22</dc:subject>
  <dc:creator>IOGC</dc:creator>
  <cp:lastModifiedBy>Twila W.</cp:lastModifiedBy>
  <cp:lastPrinted>2018-11-13T21:41:36Z</cp:lastPrinted>
  <dcterms:created xsi:type="dcterms:W3CDTF">2005-04-22T20:55:57Z</dcterms:created>
  <dcterms:modified xsi:type="dcterms:W3CDTF">2022-06-28T21:34:51Z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0x0101000DE5D5298DFD0D43B908E4CDFA3BA3CF</vt:lpwstr>
  </property>
</Properties>
</file>